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96" windowHeight="9732" tabRatio="925"/>
  </bookViews>
  <sheets>
    <sheet name="врачи 2024г" sheetId="117" r:id="rId1"/>
    <sheet name="СМР  2024 " sheetId="118" r:id="rId2"/>
    <sheet name="ММР 2024 " sheetId="119" r:id="rId3"/>
    <sheet name="прочие 2024" sheetId="120" r:id="rId4"/>
  </sheets>
  <definedNames>
    <definedName name="_xlnm._FilterDatabase" localSheetId="2" hidden="1">'ММР 2024 '!$A$7:$BU$7</definedName>
  </definedNames>
  <calcPr calcId="145621" refMode="R1C1"/>
</workbook>
</file>

<file path=xl/calcChain.xml><?xml version="1.0" encoding="utf-8"?>
<calcChain xmlns="http://schemas.openxmlformats.org/spreadsheetml/2006/main">
  <c r="T292" i="117" l="1"/>
  <c r="U292" i="117"/>
  <c r="W292" i="117"/>
  <c r="X292" i="117"/>
  <c r="R100" i="120" l="1"/>
  <c r="P100" i="120"/>
  <c r="N100" i="120"/>
  <c r="L100" i="120"/>
  <c r="H100" i="120"/>
  <c r="N57" i="119"/>
  <c r="L57" i="119"/>
  <c r="J57" i="119"/>
  <c r="H57" i="119"/>
  <c r="N56" i="119"/>
  <c r="L56" i="119"/>
  <c r="J56" i="119"/>
  <c r="H56" i="119"/>
  <c r="J100" i="120" l="1"/>
  <c r="W100" i="120"/>
  <c r="X100" i="120" s="1"/>
  <c r="S100" i="120"/>
  <c r="U100" i="120" s="1"/>
  <c r="U57" i="119"/>
  <c r="V57" i="119" s="1"/>
  <c r="U56" i="119"/>
  <c r="V56" i="119" s="1"/>
  <c r="Q57" i="119"/>
  <c r="S57" i="119" s="1"/>
  <c r="Q56" i="119"/>
  <c r="S56" i="119" s="1"/>
  <c r="T197" i="120" l="1"/>
  <c r="T199" i="120" s="1"/>
  <c r="R196" i="120"/>
  <c r="P196" i="120"/>
  <c r="N196" i="120"/>
  <c r="L196" i="120"/>
  <c r="H196" i="120"/>
  <c r="T188" i="120"/>
  <c r="R187" i="120"/>
  <c r="P187" i="120"/>
  <c r="N187" i="120"/>
  <c r="L187" i="120"/>
  <c r="H187" i="120"/>
  <c r="R186" i="120"/>
  <c r="P186" i="120"/>
  <c r="N186" i="120"/>
  <c r="L186" i="120"/>
  <c r="H186" i="120"/>
  <c r="T184" i="120"/>
  <c r="R183" i="120"/>
  <c r="P183" i="120"/>
  <c r="N183" i="120"/>
  <c r="L183" i="120"/>
  <c r="H183" i="120"/>
  <c r="R182" i="120"/>
  <c r="P182" i="120"/>
  <c r="N182" i="120"/>
  <c r="L182" i="120"/>
  <c r="H182" i="120"/>
  <c r="R181" i="120"/>
  <c r="P181" i="120"/>
  <c r="N181" i="120"/>
  <c r="L181" i="120"/>
  <c r="H181" i="120"/>
  <c r="T179" i="120"/>
  <c r="R178" i="120"/>
  <c r="N178" i="120"/>
  <c r="H178" i="120"/>
  <c r="J178" i="120" s="1"/>
  <c r="R177" i="120"/>
  <c r="P177" i="120"/>
  <c r="N177" i="120"/>
  <c r="L177" i="120"/>
  <c r="H177" i="120"/>
  <c r="T175" i="120"/>
  <c r="R174" i="120"/>
  <c r="P174" i="120"/>
  <c r="N174" i="120"/>
  <c r="L174" i="120"/>
  <c r="H174" i="120"/>
  <c r="R173" i="120"/>
  <c r="P173" i="120"/>
  <c r="N173" i="120"/>
  <c r="L173" i="120"/>
  <c r="H173" i="120"/>
  <c r="W173" i="120" s="1"/>
  <c r="X173" i="120" s="1"/>
  <c r="R172" i="120"/>
  <c r="P172" i="120"/>
  <c r="N172" i="120"/>
  <c r="L172" i="120"/>
  <c r="H172" i="120"/>
  <c r="R171" i="120"/>
  <c r="P171" i="120"/>
  <c r="N171" i="120"/>
  <c r="L171" i="120"/>
  <c r="J171" i="120"/>
  <c r="H171" i="120"/>
  <c r="T169" i="120"/>
  <c r="R168" i="120"/>
  <c r="P168" i="120"/>
  <c r="N168" i="120"/>
  <c r="L168" i="120"/>
  <c r="H168" i="120"/>
  <c r="J168" i="120" s="1"/>
  <c r="R167" i="120"/>
  <c r="P167" i="120"/>
  <c r="N167" i="120"/>
  <c r="L167" i="120"/>
  <c r="H167" i="120"/>
  <c r="R166" i="120"/>
  <c r="P166" i="120"/>
  <c r="N166" i="120"/>
  <c r="L166" i="120"/>
  <c r="H166" i="120"/>
  <c r="R165" i="120"/>
  <c r="P165" i="120"/>
  <c r="N165" i="120"/>
  <c r="L165" i="120"/>
  <c r="H165" i="120"/>
  <c r="R164" i="120"/>
  <c r="N164" i="120"/>
  <c r="H164" i="120"/>
  <c r="J164" i="120" s="1"/>
  <c r="R163" i="120"/>
  <c r="P163" i="120"/>
  <c r="N163" i="120"/>
  <c r="L163" i="120"/>
  <c r="H163" i="120"/>
  <c r="R162" i="120"/>
  <c r="P162" i="120"/>
  <c r="N162" i="120"/>
  <c r="L162" i="120"/>
  <c r="H162" i="120"/>
  <c r="J162" i="120" s="1"/>
  <c r="R161" i="120"/>
  <c r="P161" i="120"/>
  <c r="N161" i="120"/>
  <c r="L161" i="120"/>
  <c r="H161" i="120"/>
  <c r="T158" i="120"/>
  <c r="R157" i="120"/>
  <c r="N157" i="120"/>
  <c r="H157" i="120"/>
  <c r="R156" i="120"/>
  <c r="N156" i="120"/>
  <c r="H156" i="120"/>
  <c r="R155" i="120"/>
  <c r="N155" i="120"/>
  <c r="L155" i="120"/>
  <c r="H155" i="120"/>
  <c r="R154" i="120"/>
  <c r="N154" i="120"/>
  <c r="L154" i="120"/>
  <c r="H154" i="120"/>
  <c r="W154" i="120" s="1"/>
  <c r="R153" i="120"/>
  <c r="N153" i="120"/>
  <c r="L153" i="120"/>
  <c r="H153" i="120"/>
  <c r="W153" i="120" s="1"/>
  <c r="R152" i="120"/>
  <c r="N152" i="120"/>
  <c r="L152" i="120"/>
  <c r="H152" i="120"/>
  <c r="W152" i="120" s="1"/>
  <c r="R151" i="120"/>
  <c r="N151" i="120"/>
  <c r="H151" i="120"/>
  <c r="R150" i="120"/>
  <c r="N150" i="120"/>
  <c r="L150" i="120"/>
  <c r="H150" i="120"/>
  <c r="W150" i="120" s="1"/>
  <c r="R149" i="120"/>
  <c r="N149" i="120"/>
  <c r="H149" i="120"/>
  <c r="R148" i="120"/>
  <c r="N148" i="120"/>
  <c r="H148" i="120"/>
  <c r="R147" i="120"/>
  <c r="P147" i="120"/>
  <c r="N147" i="120"/>
  <c r="L147" i="120"/>
  <c r="H147" i="120"/>
  <c r="R146" i="120"/>
  <c r="P146" i="120"/>
  <c r="N146" i="120"/>
  <c r="L146" i="120"/>
  <c r="H146" i="120"/>
  <c r="R145" i="120"/>
  <c r="N145" i="120"/>
  <c r="H145" i="120"/>
  <c r="T142" i="120"/>
  <c r="R141" i="120"/>
  <c r="P141" i="120"/>
  <c r="N141" i="120"/>
  <c r="L141" i="120"/>
  <c r="H141" i="120"/>
  <c r="J141" i="120" s="1"/>
  <c r="R140" i="120"/>
  <c r="P140" i="120"/>
  <c r="N140" i="120"/>
  <c r="L140" i="120"/>
  <c r="H140" i="120"/>
  <c r="R139" i="120"/>
  <c r="P139" i="120"/>
  <c r="N139" i="120"/>
  <c r="L139" i="120"/>
  <c r="H139" i="120"/>
  <c r="R138" i="120"/>
  <c r="P138" i="120"/>
  <c r="N138" i="120"/>
  <c r="L138" i="120"/>
  <c r="H138" i="120"/>
  <c r="R137" i="120"/>
  <c r="P137" i="120"/>
  <c r="N137" i="120"/>
  <c r="L137" i="120"/>
  <c r="H137" i="120"/>
  <c r="J137" i="120" s="1"/>
  <c r="R136" i="120"/>
  <c r="P136" i="120"/>
  <c r="N136" i="120"/>
  <c r="L136" i="120"/>
  <c r="H136" i="120"/>
  <c r="R135" i="120"/>
  <c r="P135" i="120"/>
  <c r="N135" i="120"/>
  <c r="L135" i="120"/>
  <c r="H135" i="120"/>
  <c r="R134" i="120"/>
  <c r="P134" i="120"/>
  <c r="N134" i="120"/>
  <c r="L134" i="120"/>
  <c r="H134" i="120"/>
  <c r="R133" i="120"/>
  <c r="P133" i="120"/>
  <c r="N133" i="120"/>
  <c r="L133" i="120"/>
  <c r="H133" i="120"/>
  <c r="J133" i="120" s="1"/>
  <c r="R132" i="120"/>
  <c r="P132" i="120"/>
  <c r="N132" i="120"/>
  <c r="L132" i="120"/>
  <c r="H132" i="120"/>
  <c r="R131" i="120"/>
  <c r="P131" i="120"/>
  <c r="N131" i="120"/>
  <c r="L131" i="120"/>
  <c r="H131" i="120"/>
  <c r="T128" i="120"/>
  <c r="R127" i="120"/>
  <c r="P127" i="120"/>
  <c r="N127" i="120"/>
  <c r="L127" i="120"/>
  <c r="H127" i="120"/>
  <c r="R126" i="120"/>
  <c r="P126" i="120"/>
  <c r="N126" i="120"/>
  <c r="L126" i="120"/>
  <c r="H126" i="120"/>
  <c r="R125" i="120"/>
  <c r="P125" i="120"/>
  <c r="N125" i="120"/>
  <c r="L125" i="120"/>
  <c r="H125" i="120"/>
  <c r="R124" i="120"/>
  <c r="P124" i="120"/>
  <c r="N124" i="120"/>
  <c r="L124" i="120"/>
  <c r="H124" i="120"/>
  <c r="R123" i="120"/>
  <c r="P123" i="120"/>
  <c r="N123" i="120"/>
  <c r="L123" i="120"/>
  <c r="H123" i="120"/>
  <c r="R122" i="120"/>
  <c r="P122" i="120"/>
  <c r="N122" i="120"/>
  <c r="L122" i="120"/>
  <c r="H122" i="120"/>
  <c r="R121" i="120"/>
  <c r="P121" i="120"/>
  <c r="N121" i="120"/>
  <c r="L121" i="120"/>
  <c r="H121" i="120"/>
  <c r="R120" i="120"/>
  <c r="P120" i="120"/>
  <c r="N120" i="120"/>
  <c r="L120" i="120"/>
  <c r="H120" i="120"/>
  <c r="R119" i="120"/>
  <c r="P119" i="120"/>
  <c r="N119" i="120"/>
  <c r="L119" i="120"/>
  <c r="H119" i="120"/>
  <c r="R118" i="120"/>
  <c r="P118" i="120"/>
  <c r="N118" i="120"/>
  <c r="L118" i="120"/>
  <c r="H118" i="120"/>
  <c r="R117" i="120"/>
  <c r="P117" i="120"/>
  <c r="N117" i="120"/>
  <c r="L117" i="120"/>
  <c r="H117" i="120"/>
  <c r="R116" i="120"/>
  <c r="P116" i="120"/>
  <c r="N116" i="120"/>
  <c r="L116" i="120"/>
  <c r="H116" i="120"/>
  <c r="R115" i="120"/>
  <c r="P115" i="120"/>
  <c r="N115" i="120"/>
  <c r="L115" i="120"/>
  <c r="H115" i="120"/>
  <c r="J115" i="120" s="1"/>
  <c r="R114" i="120"/>
  <c r="P114" i="120"/>
  <c r="N114" i="120"/>
  <c r="L114" i="120"/>
  <c r="H114" i="120"/>
  <c r="R113" i="120"/>
  <c r="P113" i="120"/>
  <c r="N113" i="120"/>
  <c r="L113" i="120"/>
  <c r="H113" i="120"/>
  <c r="J113" i="120" s="1"/>
  <c r="R112" i="120"/>
  <c r="P112" i="120"/>
  <c r="N112" i="120"/>
  <c r="L112" i="120"/>
  <c r="H112" i="120"/>
  <c r="R111" i="120"/>
  <c r="P111" i="120"/>
  <c r="N111" i="120"/>
  <c r="L111" i="120"/>
  <c r="H111" i="120"/>
  <c r="J111" i="120" s="1"/>
  <c r="R110" i="120"/>
  <c r="P110" i="120"/>
  <c r="N110" i="120"/>
  <c r="L110" i="120"/>
  <c r="H110" i="120"/>
  <c r="R109" i="120"/>
  <c r="P109" i="120"/>
  <c r="N109" i="120"/>
  <c r="L109" i="120"/>
  <c r="H109" i="120"/>
  <c r="R108" i="120"/>
  <c r="P108" i="120"/>
  <c r="N108" i="120"/>
  <c r="L108" i="120"/>
  <c r="H108" i="120"/>
  <c r="R107" i="120"/>
  <c r="P107" i="120"/>
  <c r="N107" i="120"/>
  <c r="L107" i="120"/>
  <c r="H107" i="120"/>
  <c r="R106" i="120"/>
  <c r="P106" i="120"/>
  <c r="N106" i="120"/>
  <c r="L106" i="120"/>
  <c r="H106" i="120"/>
  <c r="R105" i="120"/>
  <c r="P105" i="120"/>
  <c r="N105" i="120"/>
  <c r="L105" i="120"/>
  <c r="H105" i="120"/>
  <c r="R104" i="120"/>
  <c r="P104" i="120"/>
  <c r="N104" i="120"/>
  <c r="L104" i="120"/>
  <c r="H104" i="120"/>
  <c r="R103" i="120"/>
  <c r="P103" i="120"/>
  <c r="N103" i="120"/>
  <c r="L103" i="120"/>
  <c r="H103" i="120"/>
  <c r="R102" i="120"/>
  <c r="P102" i="120"/>
  <c r="N102" i="120"/>
  <c r="L102" i="120"/>
  <c r="H102" i="120"/>
  <c r="R101" i="120"/>
  <c r="P101" i="120"/>
  <c r="N101" i="120"/>
  <c r="L101" i="120"/>
  <c r="H101" i="120"/>
  <c r="R99" i="120"/>
  <c r="P99" i="120"/>
  <c r="N99" i="120"/>
  <c r="L99" i="120"/>
  <c r="H99" i="120"/>
  <c r="R98" i="120"/>
  <c r="P98" i="120"/>
  <c r="N98" i="120"/>
  <c r="L98" i="120"/>
  <c r="H98" i="120"/>
  <c r="R97" i="120"/>
  <c r="P97" i="120"/>
  <c r="N97" i="120"/>
  <c r="L97" i="120"/>
  <c r="H97" i="120"/>
  <c r="R96" i="120"/>
  <c r="P96" i="120"/>
  <c r="N96" i="120"/>
  <c r="L96" i="120"/>
  <c r="H96" i="120"/>
  <c r="R95" i="120"/>
  <c r="P95" i="120"/>
  <c r="N95" i="120"/>
  <c r="L95" i="120"/>
  <c r="H95" i="120"/>
  <c r="R94" i="120"/>
  <c r="P94" i="120"/>
  <c r="N94" i="120"/>
  <c r="L94" i="120"/>
  <c r="H94" i="120"/>
  <c r="R93" i="120"/>
  <c r="P93" i="120"/>
  <c r="N93" i="120"/>
  <c r="L93" i="120"/>
  <c r="H93" i="120"/>
  <c r="R92" i="120"/>
  <c r="P92" i="120"/>
  <c r="N92" i="120"/>
  <c r="L92" i="120"/>
  <c r="H92" i="120"/>
  <c r="W92" i="120" s="1"/>
  <c r="X92" i="120" s="1"/>
  <c r="R91" i="120"/>
  <c r="P91" i="120"/>
  <c r="N91" i="120"/>
  <c r="L91" i="120"/>
  <c r="H91" i="120"/>
  <c r="R90" i="120"/>
  <c r="N90" i="120"/>
  <c r="L90" i="120"/>
  <c r="H90" i="120"/>
  <c r="R89" i="120"/>
  <c r="P89" i="120"/>
  <c r="N89" i="120"/>
  <c r="L89" i="120"/>
  <c r="H89" i="120"/>
  <c r="W89" i="120" s="1"/>
  <c r="R88" i="120"/>
  <c r="P88" i="120"/>
  <c r="N88" i="120"/>
  <c r="L88" i="120"/>
  <c r="H88" i="120"/>
  <c r="R87" i="120"/>
  <c r="P87" i="120"/>
  <c r="N87" i="120"/>
  <c r="L87" i="120"/>
  <c r="H87" i="120"/>
  <c r="R86" i="120"/>
  <c r="P86" i="120"/>
  <c r="N86" i="120"/>
  <c r="L86" i="120"/>
  <c r="H86" i="120"/>
  <c r="J86" i="120" s="1"/>
  <c r="R85" i="120"/>
  <c r="P85" i="120"/>
  <c r="N85" i="120"/>
  <c r="L85" i="120"/>
  <c r="H85" i="120"/>
  <c r="W85" i="120" s="1"/>
  <c r="X85" i="120" s="1"/>
  <c r="R84" i="120"/>
  <c r="P84" i="120"/>
  <c r="N84" i="120"/>
  <c r="L84" i="120"/>
  <c r="H84" i="120"/>
  <c r="R83" i="120"/>
  <c r="P83" i="120"/>
  <c r="N83" i="120"/>
  <c r="L83" i="120"/>
  <c r="H83" i="120"/>
  <c r="R82" i="120"/>
  <c r="P82" i="120"/>
  <c r="N82" i="120"/>
  <c r="L82" i="120"/>
  <c r="H82" i="120"/>
  <c r="J82" i="120" s="1"/>
  <c r="R81" i="120"/>
  <c r="P81" i="120"/>
  <c r="N81" i="120"/>
  <c r="L81" i="120"/>
  <c r="H81" i="120"/>
  <c r="W81" i="120" s="1"/>
  <c r="X81" i="120" s="1"/>
  <c r="R80" i="120"/>
  <c r="P80" i="120"/>
  <c r="N80" i="120"/>
  <c r="L80" i="120"/>
  <c r="H80" i="120"/>
  <c r="R79" i="120"/>
  <c r="P79" i="120"/>
  <c r="N79" i="120"/>
  <c r="L79" i="120"/>
  <c r="J79" i="120"/>
  <c r="H79" i="120"/>
  <c r="R78" i="120"/>
  <c r="P78" i="120"/>
  <c r="N78" i="120"/>
  <c r="L78" i="120"/>
  <c r="H78" i="120"/>
  <c r="R77" i="120"/>
  <c r="P77" i="120"/>
  <c r="N77" i="120"/>
  <c r="L77" i="120"/>
  <c r="H77" i="120"/>
  <c r="W77" i="120" s="1"/>
  <c r="R76" i="120"/>
  <c r="P76" i="120"/>
  <c r="N76" i="120"/>
  <c r="L76" i="120"/>
  <c r="H76" i="120"/>
  <c r="R75" i="120"/>
  <c r="P75" i="120"/>
  <c r="N75" i="120"/>
  <c r="L75" i="120"/>
  <c r="H75" i="120"/>
  <c r="R74" i="120"/>
  <c r="P74" i="120"/>
  <c r="N74" i="120"/>
  <c r="L74" i="120"/>
  <c r="H74" i="120"/>
  <c r="J74" i="120" s="1"/>
  <c r="R73" i="120"/>
  <c r="P73" i="120"/>
  <c r="N73" i="120"/>
  <c r="L73" i="120"/>
  <c r="H73" i="120"/>
  <c r="W73" i="120" s="1"/>
  <c r="X73" i="120" s="1"/>
  <c r="R72" i="120"/>
  <c r="P72" i="120"/>
  <c r="N72" i="120"/>
  <c r="L72" i="120"/>
  <c r="H72" i="120"/>
  <c r="R71" i="120"/>
  <c r="P71" i="120"/>
  <c r="N71" i="120"/>
  <c r="L71" i="120"/>
  <c r="H71" i="120"/>
  <c r="R70" i="120"/>
  <c r="P70" i="120"/>
  <c r="N70" i="120"/>
  <c r="L70" i="120"/>
  <c r="H70" i="120"/>
  <c r="J70" i="120" s="1"/>
  <c r="R69" i="120"/>
  <c r="P69" i="120"/>
  <c r="N69" i="120"/>
  <c r="L69" i="120"/>
  <c r="H69" i="120"/>
  <c r="W69" i="120" s="1"/>
  <c r="X69" i="120" s="1"/>
  <c r="R68" i="120"/>
  <c r="P68" i="120"/>
  <c r="N68" i="120"/>
  <c r="L68" i="120"/>
  <c r="H68" i="120"/>
  <c r="R67" i="120"/>
  <c r="P67" i="120"/>
  <c r="N67" i="120"/>
  <c r="L67" i="120"/>
  <c r="H67" i="120"/>
  <c r="R66" i="120"/>
  <c r="P66" i="120"/>
  <c r="N66" i="120"/>
  <c r="L66" i="120"/>
  <c r="H66" i="120"/>
  <c r="J66" i="120" s="1"/>
  <c r="R65" i="120"/>
  <c r="P65" i="120"/>
  <c r="N65" i="120"/>
  <c r="L65" i="120"/>
  <c r="H65" i="120"/>
  <c r="W65" i="120" s="1"/>
  <c r="X65" i="120" s="1"/>
  <c r="R64" i="120"/>
  <c r="P64" i="120"/>
  <c r="N64" i="120"/>
  <c r="L64" i="120"/>
  <c r="H64" i="120"/>
  <c r="R63" i="120"/>
  <c r="P63" i="120"/>
  <c r="N63" i="120"/>
  <c r="L63" i="120"/>
  <c r="H63" i="120"/>
  <c r="R62" i="120"/>
  <c r="P62" i="120"/>
  <c r="N62" i="120"/>
  <c r="L62" i="120"/>
  <c r="H62" i="120"/>
  <c r="J62" i="120" s="1"/>
  <c r="T59" i="120"/>
  <c r="R58" i="120"/>
  <c r="P58" i="120"/>
  <c r="N58" i="120"/>
  <c r="L58" i="120"/>
  <c r="H58" i="120"/>
  <c r="J58" i="120" s="1"/>
  <c r="R57" i="120"/>
  <c r="P57" i="120"/>
  <c r="N57" i="120"/>
  <c r="L57" i="120"/>
  <c r="H57" i="120"/>
  <c r="W57" i="120" s="1"/>
  <c r="R56" i="120"/>
  <c r="P56" i="120"/>
  <c r="N56" i="120"/>
  <c r="L56" i="120"/>
  <c r="H56" i="120"/>
  <c r="R55" i="120"/>
  <c r="P55" i="120"/>
  <c r="N55" i="120"/>
  <c r="L55" i="120"/>
  <c r="H55" i="120"/>
  <c r="H54" i="120"/>
  <c r="J54" i="120" s="1"/>
  <c r="R53" i="120"/>
  <c r="P53" i="120"/>
  <c r="N53" i="120"/>
  <c r="L53" i="120"/>
  <c r="H53" i="120"/>
  <c r="R52" i="120"/>
  <c r="P52" i="120"/>
  <c r="N52" i="120"/>
  <c r="L52" i="120"/>
  <c r="H52" i="120"/>
  <c r="J52" i="120" s="1"/>
  <c r="R51" i="120"/>
  <c r="P51" i="120"/>
  <c r="N51" i="120"/>
  <c r="L51" i="120"/>
  <c r="H51" i="120"/>
  <c r="T48" i="120"/>
  <c r="R47" i="120"/>
  <c r="P47" i="120"/>
  <c r="N47" i="120"/>
  <c r="L47" i="120"/>
  <c r="H47" i="120"/>
  <c r="R46" i="120"/>
  <c r="P46" i="120"/>
  <c r="N46" i="120"/>
  <c r="L46" i="120"/>
  <c r="H46" i="120"/>
  <c r="J46" i="120" s="1"/>
  <c r="R45" i="120"/>
  <c r="P45" i="120"/>
  <c r="N45" i="120"/>
  <c r="L45" i="120"/>
  <c r="H45" i="120"/>
  <c r="J45" i="120" s="1"/>
  <c r="R44" i="120"/>
  <c r="P44" i="120"/>
  <c r="N44" i="120"/>
  <c r="L44" i="120"/>
  <c r="H44" i="120"/>
  <c r="W44" i="120" s="1"/>
  <c r="X44" i="120" s="1"/>
  <c r="R43" i="120"/>
  <c r="P43" i="120"/>
  <c r="N43" i="120"/>
  <c r="L43" i="120"/>
  <c r="H43" i="120"/>
  <c r="R42" i="120"/>
  <c r="P42" i="120"/>
  <c r="N42" i="120"/>
  <c r="L42" i="120"/>
  <c r="J42" i="120"/>
  <c r="H42" i="120"/>
  <c r="R41" i="120"/>
  <c r="P41" i="120"/>
  <c r="N41" i="120"/>
  <c r="L41" i="120"/>
  <c r="H41" i="120"/>
  <c r="R40" i="120"/>
  <c r="P40" i="120"/>
  <c r="N40" i="120"/>
  <c r="L40" i="120"/>
  <c r="H40" i="120"/>
  <c r="W40" i="120" s="1"/>
  <c r="R39" i="120"/>
  <c r="P39" i="120"/>
  <c r="N39" i="120"/>
  <c r="L39" i="120"/>
  <c r="H39" i="120"/>
  <c r="T35" i="120"/>
  <c r="R34" i="120"/>
  <c r="P34" i="120"/>
  <c r="N34" i="120"/>
  <c r="L34" i="120"/>
  <c r="H34" i="120"/>
  <c r="W34" i="120" s="1"/>
  <c r="R33" i="120"/>
  <c r="P33" i="120"/>
  <c r="N33" i="120"/>
  <c r="L33" i="120"/>
  <c r="J33" i="120"/>
  <c r="H33" i="120"/>
  <c r="R32" i="120"/>
  <c r="P32" i="120"/>
  <c r="N32" i="120"/>
  <c r="L32" i="120"/>
  <c r="H32" i="120"/>
  <c r="R31" i="120"/>
  <c r="P31" i="120"/>
  <c r="N31" i="120"/>
  <c r="L31" i="120"/>
  <c r="H31" i="120"/>
  <c r="J31" i="120" s="1"/>
  <c r="T29" i="120"/>
  <c r="R28" i="120"/>
  <c r="P28" i="120"/>
  <c r="N28" i="120"/>
  <c r="L28" i="120"/>
  <c r="H28" i="120"/>
  <c r="R27" i="120"/>
  <c r="P27" i="120"/>
  <c r="N27" i="120"/>
  <c r="L27" i="120"/>
  <c r="H27" i="120"/>
  <c r="W27" i="120" s="1"/>
  <c r="X27" i="120" s="1"/>
  <c r="R26" i="120"/>
  <c r="P26" i="120"/>
  <c r="N26" i="120"/>
  <c r="L26" i="120"/>
  <c r="H26" i="120"/>
  <c r="R25" i="120"/>
  <c r="P25" i="120"/>
  <c r="N25" i="120"/>
  <c r="L25" i="120"/>
  <c r="H25" i="120"/>
  <c r="T23" i="120"/>
  <c r="T36" i="120" s="1"/>
  <c r="R22" i="120"/>
  <c r="P22" i="120"/>
  <c r="N22" i="120"/>
  <c r="L22" i="120"/>
  <c r="H22" i="120"/>
  <c r="R21" i="120"/>
  <c r="P21" i="120"/>
  <c r="N21" i="120"/>
  <c r="L21" i="120"/>
  <c r="H21" i="120"/>
  <c r="J21" i="120" s="1"/>
  <c r="R20" i="120"/>
  <c r="P20" i="120"/>
  <c r="N20" i="120"/>
  <c r="L20" i="120"/>
  <c r="H20" i="120"/>
  <c r="W20" i="120" s="1"/>
  <c r="X20" i="120" s="1"/>
  <c r="R19" i="120"/>
  <c r="P19" i="120"/>
  <c r="N19" i="120"/>
  <c r="L19" i="120"/>
  <c r="H19" i="120"/>
  <c r="R18" i="120"/>
  <c r="P18" i="120"/>
  <c r="N18" i="120"/>
  <c r="L18" i="120"/>
  <c r="H18" i="120"/>
  <c r="R17" i="120"/>
  <c r="P17" i="120"/>
  <c r="N17" i="120"/>
  <c r="L17" i="120"/>
  <c r="H17" i="120"/>
  <c r="J17" i="120" s="1"/>
  <c r="R16" i="120"/>
  <c r="P16" i="120"/>
  <c r="N16" i="120"/>
  <c r="L16" i="120"/>
  <c r="H16" i="120"/>
  <c r="W16" i="120" s="1"/>
  <c r="R15" i="120"/>
  <c r="P15" i="120"/>
  <c r="N15" i="120"/>
  <c r="L15" i="120"/>
  <c r="H15" i="120"/>
  <c r="R14" i="120"/>
  <c r="P14" i="120"/>
  <c r="N14" i="120"/>
  <c r="L14" i="120"/>
  <c r="H14" i="120"/>
  <c r="T12" i="120"/>
  <c r="R11" i="120"/>
  <c r="P11" i="120"/>
  <c r="N11" i="120"/>
  <c r="L11" i="120"/>
  <c r="H11" i="120"/>
  <c r="R10" i="120"/>
  <c r="P10" i="120"/>
  <c r="N10" i="120"/>
  <c r="L10" i="120"/>
  <c r="H10" i="120"/>
  <c r="J10" i="120" s="1"/>
  <c r="R9" i="120"/>
  <c r="P9" i="120"/>
  <c r="N9" i="120"/>
  <c r="L9" i="120"/>
  <c r="H9" i="120"/>
  <c r="W9" i="120" s="1"/>
  <c r="X9" i="120" s="1"/>
  <c r="R8" i="120"/>
  <c r="P8" i="120"/>
  <c r="N8" i="120"/>
  <c r="L8" i="120"/>
  <c r="H8" i="120"/>
  <c r="R277" i="119"/>
  <c r="P276" i="119"/>
  <c r="N276" i="119"/>
  <c r="L276" i="119"/>
  <c r="J276" i="119"/>
  <c r="H276" i="119"/>
  <c r="P275" i="119"/>
  <c r="N275" i="119"/>
  <c r="L275" i="119"/>
  <c r="J275" i="119"/>
  <c r="H275" i="119"/>
  <c r="P274" i="119"/>
  <c r="N274" i="119"/>
  <c r="L274" i="119"/>
  <c r="J274" i="119"/>
  <c r="H274" i="119"/>
  <c r="U274" i="119" s="1"/>
  <c r="U273" i="119"/>
  <c r="V273" i="119" s="1"/>
  <c r="J273" i="119"/>
  <c r="Q273" i="119" s="1"/>
  <c r="S273" i="119" s="1"/>
  <c r="P272" i="119"/>
  <c r="N272" i="119"/>
  <c r="L272" i="119"/>
  <c r="J272" i="119"/>
  <c r="H272" i="119"/>
  <c r="U272" i="119" s="1"/>
  <c r="R269" i="119"/>
  <c r="P268" i="119"/>
  <c r="N268" i="119"/>
  <c r="L268" i="119"/>
  <c r="J268" i="119"/>
  <c r="H268" i="119"/>
  <c r="P267" i="119"/>
  <c r="N267" i="119"/>
  <c r="L267" i="119"/>
  <c r="J267" i="119"/>
  <c r="H267" i="119"/>
  <c r="P266" i="119"/>
  <c r="N266" i="119"/>
  <c r="L266" i="119"/>
  <c r="J266" i="119"/>
  <c r="H266" i="119"/>
  <c r="U266" i="119" s="1"/>
  <c r="P265" i="119"/>
  <c r="N265" i="119"/>
  <c r="L265" i="119"/>
  <c r="J265" i="119"/>
  <c r="H265" i="119"/>
  <c r="P264" i="119"/>
  <c r="N264" i="119"/>
  <c r="L264" i="119"/>
  <c r="J264" i="119"/>
  <c r="H264" i="119"/>
  <c r="U264" i="119" s="1"/>
  <c r="R261" i="119"/>
  <c r="P260" i="119"/>
  <c r="N260" i="119"/>
  <c r="L260" i="119"/>
  <c r="J260" i="119"/>
  <c r="H260" i="119"/>
  <c r="R257" i="119"/>
  <c r="P256" i="119"/>
  <c r="N256" i="119"/>
  <c r="L256" i="119"/>
  <c r="J256" i="119"/>
  <c r="H256" i="119"/>
  <c r="R254" i="119"/>
  <c r="P253" i="119"/>
  <c r="N253" i="119"/>
  <c r="L253" i="119"/>
  <c r="J253" i="119"/>
  <c r="H253" i="119"/>
  <c r="U253" i="119" s="1"/>
  <c r="R250" i="119"/>
  <c r="P249" i="119"/>
  <c r="N249" i="119"/>
  <c r="L249" i="119"/>
  <c r="J249" i="119"/>
  <c r="H249" i="119"/>
  <c r="P248" i="119"/>
  <c r="N248" i="119"/>
  <c r="L248" i="119"/>
  <c r="J248" i="119"/>
  <c r="H248" i="119"/>
  <c r="P247" i="119"/>
  <c r="N247" i="119"/>
  <c r="L247" i="119"/>
  <c r="J247" i="119"/>
  <c r="H247" i="119"/>
  <c r="R244" i="119"/>
  <c r="P243" i="119"/>
  <c r="N243" i="119"/>
  <c r="L243" i="119"/>
  <c r="J243" i="119"/>
  <c r="H243" i="119"/>
  <c r="P242" i="119"/>
  <c r="N242" i="119"/>
  <c r="L242" i="119"/>
  <c r="J242" i="119"/>
  <c r="H242" i="119"/>
  <c r="U242" i="119" s="1"/>
  <c r="P241" i="119"/>
  <c r="N241" i="119"/>
  <c r="L241" i="119"/>
  <c r="J241" i="119"/>
  <c r="H241" i="119"/>
  <c r="P240" i="119"/>
  <c r="N240" i="119"/>
  <c r="L240" i="119"/>
  <c r="J240" i="119"/>
  <c r="H240" i="119"/>
  <c r="U240" i="119" s="1"/>
  <c r="P239" i="119"/>
  <c r="N239" i="119"/>
  <c r="L239" i="119"/>
  <c r="J239" i="119"/>
  <c r="H239" i="119"/>
  <c r="R236" i="119"/>
  <c r="P235" i="119"/>
  <c r="N235" i="119"/>
  <c r="L235" i="119"/>
  <c r="J235" i="119"/>
  <c r="H235" i="119"/>
  <c r="R232" i="119"/>
  <c r="P231" i="119"/>
  <c r="N231" i="119"/>
  <c r="L231" i="119"/>
  <c r="J231" i="119"/>
  <c r="H231" i="119"/>
  <c r="U231" i="119" s="1"/>
  <c r="P230" i="119"/>
  <c r="N230" i="119"/>
  <c r="L230" i="119"/>
  <c r="J230" i="119"/>
  <c r="H230" i="119"/>
  <c r="P229" i="119"/>
  <c r="N229" i="119"/>
  <c r="L229" i="119"/>
  <c r="J229" i="119"/>
  <c r="H229" i="119"/>
  <c r="U229" i="119" s="1"/>
  <c r="P228" i="119"/>
  <c r="N228" i="119"/>
  <c r="L228" i="119"/>
  <c r="J228" i="119"/>
  <c r="H228" i="119"/>
  <c r="P227" i="119"/>
  <c r="N227" i="119"/>
  <c r="L227" i="119"/>
  <c r="J227" i="119"/>
  <c r="H227" i="119"/>
  <c r="U227" i="119" s="1"/>
  <c r="R224" i="119"/>
  <c r="P223" i="119"/>
  <c r="N223" i="119"/>
  <c r="L223" i="119"/>
  <c r="J223" i="119"/>
  <c r="H223" i="119"/>
  <c r="R219" i="119"/>
  <c r="P218" i="119"/>
  <c r="L218" i="119"/>
  <c r="J218" i="119"/>
  <c r="H218" i="119"/>
  <c r="P217" i="119"/>
  <c r="L217" i="119"/>
  <c r="J217" i="119"/>
  <c r="H217" i="119"/>
  <c r="P216" i="119"/>
  <c r="L216" i="119"/>
  <c r="J216" i="119"/>
  <c r="H216" i="119"/>
  <c r="U216" i="119" s="1"/>
  <c r="P215" i="119"/>
  <c r="L215" i="119"/>
  <c r="J215" i="119"/>
  <c r="H215" i="119"/>
  <c r="P214" i="119"/>
  <c r="L214" i="119"/>
  <c r="J214" i="119"/>
  <c r="H214" i="119"/>
  <c r="P213" i="119"/>
  <c r="L213" i="119"/>
  <c r="J213" i="119"/>
  <c r="H213" i="119"/>
  <c r="P212" i="119"/>
  <c r="L212" i="119"/>
  <c r="J212" i="119"/>
  <c r="H212" i="119"/>
  <c r="U212" i="119" s="1"/>
  <c r="P211" i="119"/>
  <c r="L211" i="119"/>
  <c r="J211" i="119"/>
  <c r="H211" i="119"/>
  <c r="P210" i="119"/>
  <c r="L210" i="119"/>
  <c r="J210" i="119"/>
  <c r="H210" i="119"/>
  <c r="L209" i="119"/>
  <c r="J209" i="119"/>
  <c r="H209" i="119"/>
  <c r="P208" i="119"/>
  <c r="L208" i="119"/>
  <c r="J208" i="119"/>
  <c r="H208" i="119"/>
  <c r="P207" i="119"/>
  <c r="L207" i="119"/>
  <c r="J207" i="119"/>
  <c r="H207" i="119"/>
  <c r="U207" i="119" s="1"/>
  <c r="P206" i="119"/>
  <c r="L206" i="119"/>
  <c r="J206" i="119"/>
  <c r="H206" i="119"/>
  <c r="P205" i="119"/>
  <c r="L205" i="119"/>
  <c r="J205" i="119"/>
  <c r="H205" i="119"/>
  <c r="P204" i="119"/>
  <c r="L204" i="119"/>
  <c r="J204" i="119"/>
  <c r="H204" i="119"/>
  <c r="R201" i="119"/>
  <c r="N200" i="119"/>
  <c r="L200" i="119"/>
  <c r="J200" i="119"/>
  <c r="H200" i="119"/>
  <c r="N199" i="119"/>
  <c r="L199" i="119"/>
  <c r="J199" i="119"/>
  <c r="H199" i="119"/>
  <c r="N198" i="119"/>
  <c r="L198" i="119"/>
  <c r="J198" i="119"/>
  <c r="H198" i="119"/>
  <c r="N197" i="119"/>
  <c r="L197" i="119"/>
  <c r="J197" i="119"/>
  <c r="H197" i="119"/>
  <c r="U197" i="119" s="1"/>
  <c r="N196" i="119"/>
  <c r="L196" i="119"/>
  <c r="J196" i="119"/>
  <c r="H196" i="119"/>
  <c r="N195" i="119"/>
  <c r="L195" i="119"/>
  <c r="J195" i="119"/>
  <c r="H195" i="119"/>
  <c r="N194" i="119"/>
  <c r="L194" i="119"/>
  <c r="J194" i="119"/>
  <c r="H194" i="119"/>
  <c r="N193" i="119"/>
  <c r="L193" i="119"/>
  <c r="J193" i="119"/>
  <c r="H193" i="119"/>
  <c r="U193" i="119" s="1"/>
  <c r="N192" i="119"/>
  <c r="L192" i="119"/>
  <c r="J192" i="119"/>
  <c r="H192" i="119"/>
  <c r="N191" i="119"/>
  <c r="L191" i="119"/>
  <c r="J191" i="119"/>
  <c r="H191" i="119"/>
  <c r="L190" i="119"/>
  <c r="J190" i="119"/>
  <c r="H190" i="119"/>
  <c r="U190" i="119" s="1"/>
  <c r="V190" i="119" s="1"/>
  <c r="L189" i="119"/>
  <c r="J189" i="119"/>
  <c r="H189" i="119"/>
  <c r="L188" i="119"/>
  <c r="J188" i="119"/>
  <c r="H188" i="119"/>
  <c r="N187" i="119"/>
  <c r="L187" i="119"/>
  <c r="J187" i="119"/>
  <c r="H187" i="119"/>
  <c r="U187" i="119" s="1"/>
  <c r="N186" i="119"/>
  <c r="L186" i="119"/>
  <c r="J186" i="119"/>
  <c r="H186" i="119"/>
  <c r="U186" i="119" s="1"/>
  <c r="N185" i="119"/>
  <c r="L185" i="119"/>
  <c r="J185" i="119"/>
  <c r="H185" i="119"/>
  <c r="U185" i="119" s="1"/>
  <c r="N184" i="119"/>
  <c r="L184" i="119"/>
  <c r="J184" i="119"/>
  <c r="H184" i="119"/>
  <c r="N183" i="119"/>
  <c r="L183" i="119"/>
  <c r="J183" i="119"/>
  <c r="H183" i="119"/>
  <c r="N182" i="119"/>
  <c r="L182" i="119"/>
  <c r="J182" i="119"/>
  <c r="H182" i="119"/>
  <c r="N181" i="119"/>
  <c r="L181" i="119"/>
  <c r="J181" i="119"/>
  <c r="H181" i="119"/>
  <c r="N180" i="119"/>
  <c r="L180" i="119"/>
  <c r="J180" i="119"/>
  <c r="H180" i="119"/>
  <c r="N179" i="119"/>
  <c r="L179" i="119"/>
  <c r="J179" i="119"/>
  <c r="H179" i="119"/>
  <c r="N178" i="119"/>
  <c r="L178" i="119"/>
  <c r="J178" i="119"/>
  <c r="H178" i="119"/>
  <c r="U178" i="119" s="1"/>
  <c r="N177" i="119"/>
  <c r="L177" i="119"/>
  <c r="J177" i="119"/>
  <c r="H177" i="119"/>
  <c r="N176" i="119"/>
  <c r="L176" i="119"/>
  <c r="J176" i="119"/>
  <c r="H176" i="119"/>
  <c r="N175" i="119"/>
  <c r="L175" i="119"/>
  <c r="J175" i="119"/>
  <c r="H175" i="119"/>
  <c r="N174" i="119"/>
  <c r="L174" i="119"/>
  <c r="J174" i="119"/>
  <c r="H174" i="119"/>
  <c r="U174" i="119" s="1"/>
  <c r="P173" i="119"/>
  <c r="N173" i="119"/>
  <c r="L173" i="119"/>
  <c r="J173" i="119"/>
  <c r="H173" i="119"/>
  <c r="U173" i="119" s="1"/>
  <c r="R170" i="119"/>
  <c r="P169" i="119"/>
  <c r="N169" i="119"/>
  <c r="L169" i="119"/>
  <c r="J169" i="119"/>
  <c r="H169" i="119"/>
  <c r="U169" i="119" s="1"/>
  <c r="P168" i="119"/>
  <c r="N168" i="119"/>
  <c r="L168" i="119"/>
  <c r="J168" i="119"/>
  <c r="H168" i="119"/>
  <c r="P167" i="119"/>
  <c r="N167" i="119"/>
  <c r="L167" i="119"/>
  <c r="J167" i="119"/>
  <c r="H167" i="119"/>
  <c r="U167" i="119" s="1"/>
  <c r="P166" i="119"/>
  <c r="N166" i="119"/>
  <c r="L166" i="119"/>
  <c r="J166" i="119"/>
  <c r="H166" i="119"/>
  <c r="U166" i="119" s="1"/>
  <c r="P165" i="119"/>
  <c r="N165" i="119"/>
  <c r="L165" i="119"/>
  <c r="J165" i="119"/>
  <c r="H165" i="119"/>
  <c r="U165" i="119" s="1"/>
  <c r="P164" i="119"/>
  <c r="N164" i="119"/>
  <c r="L164" i="119"/>
  <c r="J164" i="119"/>
  <c r="H164" i="119"/>
  <c r="U164" i="119" s="1"/>
  <c r="P163" i="119"/>
  <c r="N163" i="119"/>
  <c r="L163" i="119"/>
  <c r="J163" i="119"/>
  <c r="H163" i="119"/>
  <c r="U163" i="119" s="1"/>
  <c r="R160" i="119"/>
  <c r="P159" i="119"/>
  <c r="N159" i="119"/>
  <c r="L159" i="119"/>
  <c r="J159" i="119"/>
  <c r="H159" i="119"/>
  <c r="P158" i="119"/>
  <c r="N158" i="119"/>
  <c r="L158" i="119"/>
  <c r="J158" i="119"/>
  <c r="H158" i="119"/>
  <c r="U158" i="119" s="1"/>
  <c r="R155" i="119"/>
  <c r="P154" i="119"/>
  <c r="N154" i="119"/>
  <c r="L154" i="119"/>
  <c r="J154" i="119"/>
  <c r="H154" i="119"/>
  <c r="U154" i="119" s="1"/>
  <c r="P153" i="119"/>
  <c r="N153" i="119"/>
  <c r="L153" i="119"/>
  <c r="J153" i="119"/>
  <c r="H153" i="119"/>
  <c r="U153" i="119" s="1"/>
  <c r="P152" i="119"/>
  <c r="N152" i="119"/>
  <c r="L152" i="119"/>
  <c r="J152" i="119"/>
  <c r="H152" i="119"/>
  <c r="U152" i="119" s="1"/>
  <c r="P151" i="119"/>
  <c r="N151" i="119"/>
  <c r="L151" i="119"/>
  <c r="J151" i="119"/>
  <c r="H151" i="119"/>
  <c r="U151" i="119" s="1"/>
  <c r="R148" i="119"/>
  <c r="P147" i="119"/>
  <c r="N147" i="119"/>
  <c r="L147" i="119"/>
  <c r="J147" i="119"/>
  <c r="H147" i="119"/>
  <c r="U147" i="119" s="1"/>
  <c r="P146" i="119"/>
  <c r="N146" i="119"/>
  <c r="L146" i="119"/>
  <c r="J146" i="119"/>
  <c r="H146" i="119"/>
  <c r="P145" i="119"/>
  <c r="N145" i="119"/>
  <c r="L145" i="119"/>
  <c r="J145" i="119"/>
  <c r="H145" i="119"/>
  <c r="U145" i="119" s="1"/>
  <c r="P144" i="119"/>
  <c r="N144" i="119"/>
  <c r="L144" i="119"/>
  <c r="J144" i="119"/>
  <c r="H144" i="119"/>
  <c r="P143" i="119"/>
  <c r="N143" i="119"/>
  <c r="L143" i="119"/>
  <c r="J143" i="119"/>
  <c r="H143" i="119"/>
  <c r="P142" i="119"/>
  <c r="N142" i="119"/>
  <c r="L142" i="119"/>
  <c r="J142" i="119"/>
  <c r="H142" i="119"/>
  <c r="U142" i="119" s="1"/>
  <c r="P141" i="119"/>
  <c r="N141" i="119"/>
  <c r="L141" i="119"/>
  <c r="J141" i="119"/>
  <c r="H141" i="119"/>
  <c r="P140" i="119"/>
  <c r="N140" i="119"/>
  <c r="L140" i="119"/>
  <c r="J140" i="119"/>
  <c r="H140" i="119"/>
  <c r="U140" i="119" s="1"/>
  <c r="P139" i="119"/>
  <c r="N139" i="119"/>
  <c r="L139" i="119"/>
  <c r="J139" i="119"/>
  <c r="H139" i="119"/>
  <c r="P138" i="119"/>
  <c r="N138" i="119"/>
  <c r="L138" i="119"/>
  <c r="J138" i="119"/>
  <c r="H138" i="119"/>
  <c r="U138" i="119" s="1"/>
  <c r="R135" i="119"/>
  <c r="P134" i="119"/>
  <c r="N134" i="119"/>
  <c r="L134" i="119"/>
  <c r="J134" i="119"/>
  <c r="H134" i="119"/>
  <c r="P133" i="119"/>
  <c r="N133" i="119"/>
  <c r="L133" i="119"/>
  <c r="J133" i="119"/>
  <c r="H133" i="119"/>
  <c r="U133" i="119" s="1"/>
  <c r="P132" i="119"/>
  <c r="N132" i="119"/>
  <c r="L132" i="119"/>
  <c r="J132" i="119"/>
  <c r="H132" i="119"/>
  <c r="U132" i="119" s="1"/>
  <c r="P131" i="119"/>
  <c r="N131" i="119"/>
  <c r="L131" i="119"/>
  <c r="J131" i="119"/>
  <c r="H131" i="119"/>
  <c r="U131" i="119" s="1"/>
  <c r="P130" i="119"/>
  <c r="N130" i="119"/>
  <c r="L130" i="119"/>
  <c r="J130" i="119"/>
  <c r="H130" i="119"/>
  <c r="U130" i="119" s="1"/>
  <c r="P129" i="119"/>
  <c r="N129" i="119"/>
  <c r="L129" i="119"/>
  <c r="J129" i="119"/>
  <c r="H129" i="119"/>
  <c r="U129" i="119" s="1"/>
  <c r="R126" i="119"/>
  <c r="P125" i="119"/>
  <c r="L125" i="119"/>
  <c r="J125" i="119"/>
  <c r="H125" i="119"/>
  <c r="P124" i="119"/>
  <c r="L124" i="119"/>
  <c r="J124" i="119"/>
  <c r="H124" i="119"/>
  <c r="P123" i="119"/>
  <c r="L123" i="119"/>
  <c r="J123" i="119"/>
  <c r="H123" i="119"/>
  <c r="P122" i="119"/>
  <c r="L122" i="119"/>
  <c r="J122" i="119"/>
  <c r="H122" i="119"/>
  <c r="P121" i="119"/>
  <c r="L121" i="119"/>
  <c r="J121" i="119"/>
  <c r="H121" i="119"/>
  <c r="P120" i="119"/>
  <c r="L120" i="119"/>
  <c r="J120" i="119"/>
  <c r="H120" i="119"/>
  <c r="P119" i="119"/>
  <c r="L119" i="119"/>
  <c r="J119" i="119"/>
  <c r="H119" i="119"/>
  <c r="P118" i="119"/>
  <c r="L118" i="119"/>
  <c r="J118" i="119"/>
  <c r="H118" i="119"/>
  <c r="P117" i="119"/>
  <c r="L117" i="119"/>
  <c r="J117" i="119"/>
  <c r="H117" i="119"/>
  <c r="P116" i="119"/>
  <c r="L116" i="119"/>
  <c r="J116" i="119"/>
  <c r="H116" i="119"/>
  <c r="P115" i="119"/>
  <c r="L115" i="119"/>
  <c r="J115" i="119"/>
  <c r="H115" i="119"/>
  <c r="P114" i="119"/>
  <c r="L114" i="119"/>
  <c r="J114" i="119"/>
  <c r="H114" i="119"/>
  <c r="P113" i="119"/>
  <c r="L113" i="119"/>
  <c r="J113" i="119"/>
  <c r="H113" i="119"/>
  <c r="P112" i="119"/>
  <c r="L112" i="119"/>
  <c r="J112" i="119"/>
  <c r="H112" i="119"/>
  <c r="P111" i="119"/>
  <c r="L111" i="119"/>
  <c r="J111" i="119"/>
  <c r="H111" i="119"/>
  <c r="P110" i="119"/>
  <c r="L110" i="119"/>
  <c r="J110" i="119"/>
  <c r="H110" i="119"/>
  <c r="P109" i="119"/>
  <c r="L109" i="119"/>
  <c r="J109" i="119"/>
  <c r="H109" i="119"/>
  <c r="R106" i="119"/>
  <c r="P105" i="119"/>
  <c r="L105" i="119"/>
  <c r="J105" i="119"/>
  <c r="H105" i="119"/>
  <c r="P104" i="119"/>
  <c r="L104" i="119"/>
  <c r="J104" i="119"/>
  <c r="H104" i="119"/>
  <c r="P103" i="119"/>
  <c r="L103" i="119"/>
  <c r="J103" i="119"/>
  <c r="H103" i="119"/>
  <c r="P102" i="119"/>
  <c r="L102" i="119"/>
  <c r="J102" i="119"/>
  <c r="H102" i="119"/>
  <c r="P101" i="119"/>
  <c r="L101" i="119"/>
  <c r="J101" i="119"/>
  <c r="H101" i="119"/>
  <c r="P100" i="119"/>
  <c r="L100" i="119"/>
  <c r="J100" i="119"/>
  <c r="H100" i="119"/>
  <c r="P99" i="119"/>
  <c r="L99" i="119"/>
  <c r="J99" i="119"/>
  <c r="H99" i="119"/>
  <c r="P98" i="119"/>
  <c r="L98" i="119"/>
  <c r="J98" i="119"/>
  <c r="H98" i="119"/>
  <c r="P97" i="119"/>
  <c r="L97" i="119"/>
  <c r="J97" i="119"/>
  <c r="H97" i="119"/>
  <c r="P96" i="119"/>
  <c r="N96" i="119"/>
  <c r="L96" i="119"/>
  <c r="J96" i="119"/>
  <c r="H96" i="119"/>
  <c r="U96" i="119" s="1"/>
  <c r="P95" i="119"/>
  <c r="L95" i="119"/>
  <c r="J95" i="119"/>
  <c r="H95" i="119"/>
  <c r="P94" i="119"/>
  <c r="L94" i="119"/>
  <c r="J94" i="119"/>
  <c r="H94" i="119"/>
  <c r="P93" i="119"/>
  <c r="L93" i="119"/>
  <c r="J93" i="119"/>
  <c r="H93" i="119"/>
  <c r="P92" i="119"/>
  <c r="L92" i="119"/>
  <c r="J92" i="119"/>
  <c r="H92" i="119"/>
  <c r="P91" i="119"/>
  <c r="L91" i="119"/>
  <c r="J91" i="119"/>
  <c r="H91" i="119"/>
  <c r="P90" i="119"/>
  <c r="L90" i="119"/>
  <c r="J90" i="119"/>
  <c r="H90" i="119"/>
  <c r="P89" i="119"/>
  <c r="L89" i="119"/>
  <c r="J89" i="119"/>
  <c r="H89" i="119"/>
  <c r="P88" i="119"/>
  <c r="L88" i="119"/>
  <c r="J88" i="119"/>
  <c r="H88" i="119"/>
  <c r="P87" i="119"/>
  <c r="L87" i="119"/>
  <c r="J87" i="119"/>
  <c r="H87" i="119"/>
  <c r="P86" i="119"/>
  <c r="L86" i="119"/>
  <c r="J86" i="119"/>
  <c r="H86" i="119"/>
  <c r="R83" i="119"/>
  <c r="P82" i="119"/>
  <c r="N82" i="119"/>
  <c r="L82" i="119"/>
  <c r="J82" i="119"/>
  <c r="H82" i="119"/>
  <c r="P81" i="119"/>
  <c r="N81" i="119"/>
  <c r="L81" i="119"/>
  <c r="J81" i="119"/>
  <c r="H81" i="119"/>
  <c r="U81" i="119" s="1"/>
  <c r="P80" i="119"/>
  <c r="N80" i="119"/>
  <c r="L80" i="119"/>
  <c r="J80" i="119"/>
  <c r="H80" i="119"/>
  <c r="P79" i="119"/>
  <c r="N79" i="119"/>
  <c r="L79" i="119"/>
  <c r="J79" i="119"/>
  <c r="H79" i="119"/>
  <c r="U79" i="119" s="1"/>
  <c r="R76" i="119"/>
  <c r="P75" i="119"/>
  <c r="N75" i="119"/>
  <c r="L75" i="119"/>
  <c r="J75" i="119"/>
  <c r="H75" i="119"/>
  <c r="U75" i="119" s="1"/>
  <c r="P74" i="119"/>
  <c r="N74" i="119"/>
  <c r="L74" i="119"/>
  <c r="J74" i="119"/>
  <c r="H74" i="119"/>
  <c r="U74" i="119" s="1"/>
  <c r="P73" i="119"/>
  <c r="N73" i="119"/>
  <c r="L73" i="119"/>
  <c r="J73" i="119"/>
  <c r="H73" i="119"/>
  <c r="U73" i="119" s="1"/>
  <c r="P72" i="119"/>
  <c r="N72" i="119"/>
  <c r="L72" i="119"/>
  <c r="J72" i="119"/>
  <c r="H72" i="119"/>
  <c r="U72" i="119" s="1"/>
  <c r="P71" i="119"/>
  <c r="N71" i="119"/>
  <c r="L71" i="119"/>
  <c r="J71" i="119"/>
  <c r="H71" i="119"/>
  <c r="U71" i="119" s="1"/>
  <c r="P70" i="119"/>
  <c r="N70" i="119"/>
  <c r="L70" i="119"/>
  <c r="J70" i="119"/>
  <c r="H70" i="119"/>
  <c r="U70" i="119" s="1"/>
  <c r="P69" i="119"/>
  <c r="N69" i="119"/>
  <c r="L69" i="119"/>
  <c r="J69" i="119"/>
  <c r="H69" i="119"/>
  <c r="U69" i="119" s="1"/>
  <c r="P68" i="119"/>
  <c r="N68" i="119"/>
  <c r="L68" i="119"/>
  <c r="J68" i="119"/>
  <c r="H68" i="119"/>
  <c r="U68" i="119" s="1"/>
  <c r="P67" i="119"/>
  <c r="N67" i="119"/>
  <c r="L67" i="119"/>
  <c r="J67" i="119"/>
  <c r="H67" i="119"/>
  <c r="U67" i="119" s="1"/>
  <c r="P66" i="119"/>
  <c r="N66" i="119"/>
  <c r="L66" i="119"/>
  <c r="J66" i="119"/>
  <c r="H66" i="119"/>
  <c r="U66" i="119" s="1"/>
  <c r="P65" i="119"/>
  <c r="N65" i="119"/>
  <c r="L65" i="119"/>
  <c r="J65" i="119"/>
  <c r="H65" i="119"/>
  <c r="U65" i="119" s="1"/>
  <c r="P64" i="119"/>
  <c r="N64" i="119"/>
  <c r="L64" i="119"/>
  <c r="J64" i="119"/>
  <c r="H64" i="119"/>
  <c r="U64" i="119" s="1"/>
  <c r="P63" i="119"/>
  <c r="N63" i="119"/>
  <c r="L63" i="119"/>
  <c r="J63" i="119"/>
  <c r="H63" i="119"/>
  <c r="U63" i="119" s="1"/>
  <c r="P62" i="119"/>
  <c r="N62" i="119"/>
  <c r="L62" i="119"/>
  <c r="J62" i="119"/>
  <c r="H62" i="119"/>
  <c r="U62" i="119" s="1"/>
  <c r="R59" i="119"/>
  <c r="P58" i="119"/>
  <c r="N58" i="119"/>
  <c r="L58" i="119"/>
  <c r="J58" i="119"/>
  <c r="H58" i="119"/>
  <c r="U58" i="119" s="1"/>
  <c r="P55" i="119"/>
  <c r="N55" i="119"/>
  <c r="L55" i="119"/>
  <c r="J55" i="119"/>
  <c r="H55" i="119"/>
  <c r="U55" i="119" s="1"/>
  <c r="R52" i="119"/>
  <c r="N51" i="119"/>
  <c r="L51" i="119"/>
  <c r="J51" i="119"/>
  <c r="H51" i="119"/>
  <c r="N50" i="119"/>
  <c r="L50" i="119"/>
  <c r="J50" i="119"/>
  <c r="H50" i="119"/>
  <c r="N49" i="119"/>
  <c r="L49" i="119"/>
  <c r="J49" i="119"/>
  <c r="H49" i="119"/>
  <c r="N48" i="119"/>
  <c r="L48" i="119"/>
  <c r="J48" i="119"/>
  <c r="H48" i="119"/>
  <c r="N47" i="119"/>
  <c r="L47" i="119"/>
  <c r="J47" i="119"/>
  <c r="H47" i="119"/>
  <c r="N46" i="119"/>
  <c r="L46" i="119"/>
  <c r="J46" i="119"/>
  <c r="H46" i="119"/>
  <c r="N45" i="119"/>
  <c r="L45" i="119"/>
  <c r="J45" i="119"/>
  <c r="H45" i="119"/>
  <c r="N44" i="119"/>
  <c r="L44" i="119"/>
  <c r="J44" i="119"/>
  <c r="H44" i="119"/>
  <c r="N43" i="119"/>
  <c r="L43" i="119"/>
  <c r="J43" i="119"/>
  <c r="H43" i="119"/>
  <c r="N42" i="119"/>
  <c r="L42" i="119"/>
  <c r="J42" i="119"/>
  <c r="H42" i="119"/>
  <c r="N41" i="119"/>
  <c r="L41" i="119"/>
  <c r="J41" i="119"/>
  <c r="H41" i="119"/>
  <c r="N40" i="119"/>
  <c r="L40" i="119"/>
  <c r="J40" i="119"/>
  <c r="H40" i="119"/>
  <c r="N39" i="119"/>
  <c r="L39" i="119"/>
  <c r="J39" i="119"/>
  <c r="H39" i="119"/>
  <c r="N38" i="119"/>
  <c r="L38" i="119"/>
  <c r="J38" i="119"/>
  <c r="H38" i="119"/>
  <c r="N37" i="119"/>
  <c r="L37" i="119"/>
  <c r="J37" i="119"/>
  <c r="H37" i="119"/>
  <c r="N36" i="119"/>
  <c r="L36" i="119"/>
  <c r="J36" i="119"/>
  <c r="H36" i="119"/>
  <c r="N35" i="119"/>
  <c r="L35" i="119"/>
  <c r="J35" i="119"/>
  <c r="H35" i="119"/>
  <c r="P34" i="119"/>
  <c r="N34" i="119"/>
  <c r="L34" i="119"/>
  <c r="J34" i="119"/>
  <c r="H34" i="119"/>
  <c r="U34" i="119" s="1"/>
  <c r="R31" i="119"/>
  <c r="P30" i="119"/>
  <c r="N30" i="119"/>
  <c r="L30" i="119"/>
  <c r="J30" i="119"/>
  <c r="H30" i="119"/>
  <c r="U30" i="119" s="1"/>
  <c r="P29" i="119"/>
  <c r="N29" i="119"/>
  <c r="L29" i="119"/>
  <c r="J29" i="119"/>
  <c r="H29" i="119"/>
  <c r="P28" i="119"/>
  <c r="N28" i="119"/>
  <c r="L28" i="119"/>
  <c r="J28" i="119"/>
  <c r="H28" i="119"/>
  <c r="U28" i="119" s="1"/>
  <c r="P27" i="119"/>
  <c r="N27" i="119"/>
  <c r="L27" i="119"/>
  <c r="J27" i="119"/>
  <c r="H27" i="119"/>
  <c r="P26" i="119"/>
  <c r="N26" i="119"/>
  <c r="L26" i="119"/>
  <c r="J26" i="119"/>
  <c r="H26" i="119"/>
  <c r="U26" i="119" s="1"/>
  <c r="P25" i="119"/>
  <c r="N25" i="119"/>
  <c r="L25" i="119"/>
  <c r="J25" i="119"/>
  <c r="H25" i="119"/>
  <c r="U25" i="119" s="1"/>
  <c r="P24" i="119"/>
  <c r="N24" i="119"/>
  <c r="L24" i="119"/>
  <c r="J24" i="119"/>
  <c r="H24" i="119"/>
  <c r="P23" i="119"/>
  <c r="N23" i="119"/>
  <c r="L23" i="119"/>
  <c r="J23" i="119"/>
  <c r="H23" i="119"/>
  <c r="U23" i="119" s="1"/>
  <c r="P22" i="119"/>
  <c r="N22" i="119"/>
  <c r="L22" i="119"/>
  <c r="J22" i="119"/>
  <c r="H22" i="119"/>
  <c r="U22" i="119" s="1"/>
  <c r="P21" i="119"/>
  <c r="N21" i="119"/>
  <c r="L21" i="119"/>
  <c r="J21" i="119"/>
  <c r="H21" i="119"/>
  <c r="U21" i="119" s="1"/>
  <c r="P20" i="119"/>
  <c r="N20" i="119"/>
  <c r="L20" i="119"/>
  <c r="J20" i="119"/>
  <c r="H20" i="119"/>
  <c r="P19" i="119"/>
  <c r="N19" i="119"/>
  <c r="L19" i="119"/>
  <c r="J19" i="119"/>
  <c r="H19" i="119"/>
  <c r="U19" i="119" s="1"/>
  <c r="P18" i="119"/>
  <c r="N18" i="119"/>
  <c r="L18" i="119"/>
  <c r="J18" i="119"/>
  <c r="H18" i="119"/>
  <c r="U18" i="119" s="1"/>
  <c r="P17" i="119"/>
  <c r="N17" i="119"/>
  <c r="L17" i="119"/>
  <c r="J17" i="119"/>
  <c r="H17" i="119"/>
  <c r="U17" i="119" s="1"/>
  <c r="P16" i="119"/>
  <c r="N16" i="119"/>
  <c r="L16" i="119"/>
  <c r="J16" i="119"/>
  <c r="H16" i="119"/>
  <c r="U16" i="119" s="1"/>
  <c r="P15" i="119"/>
  <c r="N15" i="119"/>
  <c r="L15" i="119"/>
  <c r="J15" i="119"/>
  <c r="H15" i="119"/>
  <c r="U15" i="119" s="1"/>
  <c r="P14" i="119"/>
  <c r="N14" i="119"/>
  <c r="L14" i="119"/>
  <c r="J14" i="119"/>
  <c r="H14" i="119"/>
  <c r="U14" i="119" s="1"/>
  <c r="P13" i="119"/>
  <c r="N13" i="119"/>
  <c r="L13" i="119"/>
  <c r="J13" i="119"/>
  <c r="H13" i="119"/>
  <c r="U13" i="119" s="1"/>
  <c r="P12" i="119"/>
  <c r="N12" i="119"/>
  <c r="L12" i="119"/>
  <c r="J12" i="119"/>
  <c r="H12" i="119"/>
  <c r="U12" i="119" s="1"/>
  <c r="P11" i="119"/>
  <c r="N11" i="119"/>
  <c r="L11" i="119"/>
  <c r="J11" i="119"/>
  <c r="H11" i="119"/>
  <c r="U11" i="119" s="1"/>
  <c r="P10" i="119"/>
  <c r="N10" i="119"/>
  <c r="L10" i="119"/>
  <c r="J10" i="119"/>
  <c r="H10" i="119"/>
  <c r="U10" i="119" s="1"/>
  <c r="R373" i="118"/>
  <c r="P372" i="118"/>
  <c r="N372" i="118"/>
  <c r="L372" i="118"/>
  <c r="J372" i="118"/>
  <c r="H372" i="118"/>
  <c r="P371" i="118"/>
  <c r="N371" i="118"/>
  <c r="L371" i="118"/>
  <c r="J371" i="118"/>
  <c r="H371" i="118"/>
  <c r="U371" i="118" s="1"/>
  <c r="P370" i="118"/>
  <c r="N370" i="118"/>
  <c r="L370" i="118"/>
  <c r="H370" i="118"/>
  <c r="P369" i="118"/>
  <c r="N369" i="118"/>
  <c r="L369" i="118"/>
  <c r="H369" i="118"/>
  <c r="U369" i="118" s="1"/>
  <c r="U364" i="118"/>
  <c r="T364" i="118"/>
  <c r="R362" i="118"/>
  <c r="P361" i="118"/>
  <c r="N361" i="118"/>
  <c r="L361" i="118"/>
  <c r="J361" i="118"/>
  <c r="H361" i="118"/>
  <c r="P360" i="118"/>
  <c r="N360" i="118"/>
  <c r="L360" i="118"/>
  <c r="J360" i="118"/>
  <c r="H360" i="118"/>
  <c r="U360" i="118" s="1"/>
  <c r="R356" i="118"/>
  <c r="P355" i="118"/>
  <c r="N355" i="118"/>
  <c r="L355" i="118"/>
  <c r="J355" i="118"/>
  <c r="H355" i="118"/>
  <c r="P354" i="118"/>
  <c r="N354" i="118"/>
  <c r="L354" i="118"/>
  <c r="J354" i="118"/>
  <c r="H354" i="118"/>
  <c r="P353" i="118"/>
  <c r="L353" i="118"/>
  <c r="J353" i="118"/>
  <c r="H353" i="118"/>
  <c r="P352" i="118"/>
  <c r="N352" i="118"/>
  <c r="L352" i="118"/>
  <c r="J352" i="118"/>
  <c r="Q352" i="118" s="1"/>
  <c r="S352" i="118" s="1"/>
  <c r="H352" i="118"/>
  <c r="U352" i="118" s="1"/>
  <c r="P351" i="118"/>
  <c r="N351" i="118"/>
  <c r="L351" i="118"/>
  <c r="J351" i="118"/>
  <c r="H351" i="118"/>
  <c r="P350" i="118"/>
  <c r="N350" i="118"/>
  <c r="L350" i="118"/>
  <c r="J350" i="118"/>
  <c r="H350" i="118"/>
  <c r="U350" i="118" s="1"/>
  <c r="P349" i="118"/>
  <c r="N349" i="118"/>
  <c r="L349" i="118"/>
  <c r="J349" i="118"/>
  <c r="H349" i="118"/>
  <c r="P348" i="118"/>
  <c r="N348" i="118"/>
  <c r="L348" i="118"/>
  <c r="J348" i="118"/>
  <c r="H348" i="118"/>
  <c r="U348" i="118" s="1"/>
  <c r="P347" i="118"/>
  <c r="N347" i="118"/>
  <c r="L347" i="118"/>
  <c r="J347" i="118"/>
  <c r="H347" i="118"/>
  <c r="R344" i="118"/>
  <c r="P343" i="118"/>
  <c r="N343" i="118"/>
  <c r="L343" i="118"/>
  <c r="J343" i="118"/>
  <c r="H343" i="118"/>
  <c r="P342" i="118"/>
  <c r="N342" i="118"/>
  <c r="L342" i="118"/>
  <c r="J342" i="118"/>
  <c r="Q342" i="118" s="1"/>
  <c r="S342" i="118" s="1"/>
  <c r="H342" i="118"/>
  <c r="P341" i="118"/>
  <c r="N341" i="118"/>
  <c r="L341" i="118"/>
  <c r="J341" i="118"/>
  <c r="H341" i="118"/>
  <c r="P340" i="118"/>
  <c r="N340" i="118"/>
  <c r="L340" i="118"/>
  <c r="J340" i="118"/>
  <c r="H340" i="118"/>
  <c r="P339" i="118"/>
  <c r="N339" i="118"/>
  <c r="L339" i="118"/>
  <c r="J339" i="118"/>
  <c r="H339" i="118"/>
  <c r="P338" i="118"/>
  <c r="N338" i="118"/>
  <c r="L338" i="118"/>
  <c r="J338" i="118"/>
  <c r="Q338" i="118" s="1"/>
  <c r="S338" i="118" s="1"/>
  <c r="H338" i="118"/>
  <c r="P337" i="118"/>
  <c r="N337" i="118"/>
  <c r="L337" i="118"/>
  <c r="J337" i="118"/>
  <c r="H337" i="118"/>
  <c r="U337" i="118" s="1"/>
  <c r="P336" i="118"/>
  <c r="N336" i="118"/>
  <c r="L336" i="118"/>
  <c r="J336" i="118"/>
  <c r="H336" i="118"/>
  <c r="P335" i="118"/>
  <c r="N335" i="118"/>
  <c r="L335" i="118"/>
  <c r="J335" i="118"/>
  <c r="H335" i="118"/>
  <c r="P334" i="118"/>
  <c r="L334" i="118"/>
  <c r="J334" i="118"/>
  <c r="H334" i="118"/>
  <c r="P333" i="118"/>
  <c r="N333" i="118"/>
  <c r="L333" i="118"/>
  <c r="J333" i="118"/>
  <c r="Q333" i="118" s="1"/>
  <c r="S333" i="118" s="1"/>
  <c r="H333" i="118"/>
  <c r="U333" i="118" s="1"/>
  <c r="R331" i="118"/>
  <c r="P330" i="118"/>
  <c r="N330" i="118"/>
  <c r="L330" i="118"/>
  <c r="J330" i="118"/>
  <c r="H330" i="118"/>
  <c r="R327" i="118"/>
  <c r="P326" i="118"/>
  <c r="N326" i="118"/>
  <c r="L326" i="118"/>
  <c r="J326" i="118"/>
  <c r="H326" i="118"/>
  <c r="P325" i="118"/>
  <c r="N325" i="118"/>
  <c r="L325" i="118"/>
  <c r="J325" i="118"/>
  <c r="H325" i="118"/>
  <c r="U325" i="118" s="1"/>
  <c r="V325" i="118" s="1"/>
  <c r="R322" i="118"/>
  <c r="P321" i="118"/>
  <c r="N321" i="118"/>
  <c r="L321" i="118"/>
  <c r="J321" i="118"/>
  <c r="H321" i="118"/>
  <c r="P320" i="118"/>
  <c r="N320" i="118"/>
  <c r="L320" i="118"/>
  <c r="J320" i="118"/>
  <c r="H320" i="118"/>
  <c r="P319" i="118"/>
  <c r="N319" i="118"/>
  <c r="L319" i="118"/>
  <c r="J319" i="118"/>
  <c r="H319" i="118"/>
  <c r="R315" i="118"/>
  <c r="P314" i="118"/>
  <c r="N314" i="118"/>
  <c r="L314" i="118"/>
  <c r="J314" i="118"/>
  <c r="H314" i="118"/>
  <c r="P313" i="118"/>
  <c r="N313" i="118"/>
  <c r="L313" i="118"/>
  <c r="J313" i="118"/>
  <c r="H313" i="118"/>
  <c r="U313" i="118" s="1"/>
  <c r="V313" i="118" s="1"/>
  <c r="P312" i="118"/>
  <c r="N312" i="118"/>
  <c r="L312" i="118"/>
  <c r="J312" i="118"/>
  <c r="H312" i="118"/>
  <c r="P311" i="118"/>
  <c r="N311" i="118"/>
  <c r="L311" i="118"/>
  <c r="J311" i="118"/>
  <c r="H311" i="118"/>
  <c r="U311" i="118" s="1"/>
  <c r="V311" i="118" s="1"/>
  <c r="P310" i="118"/>
  <c r="N310" i="118"/>
  <c r="L310" i="118"/>
  <c r="J310" i="118"/>
  <c r="H310" i="118"/>
  <c r="P309" i="118"/>
  <c r="N309" i="118"/>
  <c r="L309" i="118"/>
  <c r="J309" i="118"/>
  <c r="H309" i="118"/>
  <c r="U309" i="118" s="1"/>
  <c r="V309" i="118" s="1"/>
  <c r="P308" i="118"/>
  <c r="N308" i="118"/>
  <c r="L308" i="118"/>
  <c r="J308" i="118"/>
  <c r="H308" i="118"/>
  <c r="P307" i="118"/>
  <c r="N307" i="118"/>
  <c r="L307" i="118"/>
  <c r="J307" i="118"/>
  <c r="H307" i="118"/>
  <c r="U307" i="118" s="1"/>
  <c r="V307" i="118" s="1"/>
  <c r="P306" i="118"/>
  <c r="N306" i="118"/>
  <c r="L306" i="118"/>
  <c r="J306" i="118"/>
  <c r="H306" i="118"/>
  <c r="P305" i="118"/>
  <c r="N305" i="118"/>
  <c r="L305" i="118"/>
  <c r="J305" i="118"/>
  <c r="H305" i="118"/>
  <c r="U305" i="118" s="1"/>
  <c r="V305" i="118" s="1"/>
  <c r="P304" i="118"/>
  <c r="N304" i="118"/>
  <c r="L304" i="118"/>
  <c r="J304" i="118"/>
  <c r="H304" i="118"/>
  <c r="P303" i="118"/>
  <c r="N303" i="118"/>
  <c r="L303" i="118"/>
  <c r="J303" i="118"/>
  <c r="H303" i="118"/>
  <c r="U303" i="118" s="1"/>
  <c r="V303" i="118" s="1"/>
  <c r="P302" i="118"/>
  <c r="N302" i="118"/>
  <c r="L302" i="118"/>
  <c r="J302" i="118"/>
  <c r="H302" i="118"/>
  <c r="P301" i="118"/>
  <c r="N301" i="118"/>
  <c r="L301" i="118"/>
  <c r="J301" i="118"/>
  <c r="H301" i="118"/>
  <c r="P300" i="118"/>
  <c r="N300" i="118"/>
  <c r="L300" i="118"/>
  <c r="J300" i="118"/>
  <c r="Q300" i="118" s="1"/>
  <c r="S300" i="118" s="1"/>
  <c r="H300" i="118"/>
  <c r="U300" i="118" s="1"/>
  <c r="R297" i="118"/>
  <c r="P296" i="118"/>
  <c r="N296" i="118"/>
  <c r="L296" i="118"/>
  <c r="J296" i="118"/>
  <c r="H296" i="118"/>
  <c r="P295" i="118"/>
  <c r="N295" i="118"/>
  <c r="L295" i="118"/>
  <c r="J295" i="118"/>
  <c r="H295" i="118"/>
  <c r="U295" i="118" s="1"/>
  <c r="P294" i="118"/>
  <c r="N294" i="118"/>
  <c r="L294" i="118"/>
  <c r="J294" i="118"/>
  <c r="H294" i="118"/>
  <c r="P293" i="118"/>
  <c r="N293" i="118"/>
  <c r="L293" i="118"/>
  <c r="J293" i="118"/>
  <c r="H293" i="118"/>
  <c r="U293" i="118" s="1"/>
  <c r="P292" i="118"/>
  <c r="N292" i="118"/>
  <c r="L292" i="118"/>
  <c r="J292" i="118"/>
  <c r="H292" i="118"/>
  <c r="P291" i="118"/>
  <c r="N291" i="118"/>
  <c r="L291" i="118"/>
  <c r="J291" i="118"/>
  <c r="H291" i="118"/>
  <c r="U291" i="118" s="1"/>
  <c r="P290" i="118"/>
  <c r="N290" i="118"/>
  <c r="L290" i="118"/>
  <c r="J290" i="118"/>
  <c r="H290" i="118"/>
  <c r="R287" i="118"/>
  <c r="P286" i="118"/>
  <c r="N286" i="118"/>
  <c r="L286" i="118"/>
  <c r="J286" i="118"/>
  <c r="H286" i="118"/>
  <c r="P285" i="118"/>
  <c r="N285" i="118"/>
  <c r="L285" i="118"/>
  <c r="J285" i="118"/>
  <c r="H285" i="118"/>
  <c r="R282" i="118"/>
  <c r="P281" i="118"/>
  <c r="N281" i="118"/>
  <c r="L281" i="118"/>
  <c r="J281" i="118"/>
  <c r="H281" i="118"/>
  <c r="P280" i="118"/>
  <c r="N280" i="118"/>
  <c r="L280" i="118"/>
  <c r="J280" i="118"/>
  <c r="H280" i="118"/>
  <c r="U280" i="118" s="1"/>
  <c r="P279" i="118"/>
  <c r="N279" i="118"/>
  <c r="L279" i="118"/>
  <c r="J279" i="118"/>
  <c r="H279" i="118"/>
  <c r="P278" i="118"/>
  <c r="N278" i="118"/>
  <c r="L278" i="118"/>
  <c r="J278" i="118"/>
  <c r="H278" i="118"/>
  <c r="U278" i="118" s="1"/>
  <c r="P277" i="118"/>
  <c r="N277" i="118"/>
  <c r="L277" i="118"/>
  <c r="J277" i="118"/>
  <c r="H277" i="118"/>
  <c r="P276" i="118"/>
  <c r="N276" i="118"/>
  <c r="L276" i="118"/>
  <c r="J276" i="118"/>
  <c r="H276" i="118"/>
  <c r="U276" i="118" s="1"/>
  <c r="P275" i="118"/>
  <c r="N275" i="118"/>
  <c r="L275" i="118"/>
  <c r="J275" i="118"/>
  <c r="H275" i="118"/>
  <c r="P274" i="118"/>
  <c r="N274" i="118"/>
  <c r="L274" i="118"/>
  <c r="J274" i="118"/>
  <c r="H274" i="118"/>
  <c r="U274" i="118" s="1"/>
  <c r="V274" i="118" s="1"/>
  <c r="P273" i="118"/>
  <c r="N273" i="118"/>
  <c r="L273" i="118"/>
  <c r="J273" i="118"/>
  <c r="H273" i="118"/>
  <c r="P272" i="118"/>
  <c r="N272" i="118"/>
  <c r="L272" i="118"/>
  <c r="J272" i="118"/>
  <c r="H272" i="118"/>
  <c r="U272" i="118" s="1"/>
  <c r="V272" i="118" s="1"/>
  <c r="P271" i="118"/>
  <c r="N271" i="118"/>
  <c r="L271" i="118"/>
  <c r="J271" i="118"/>
  <c r="H271" i="118"/>
  <c r="P270" i="118"/>
  <c r="N270" i="118"/>
  <c r="L270" i="118"/>
  <c r="J270" i="118"/>
  <c r="H270" i="118"/>
  <c r="U270" i="118" s="1"/>
  <c r="V270" i="118" s="1"/>
  <c r="P269" i="118"/>
  <c r="N269" i="118"/>
  <c r="L269" i="118"/>
  <c r="J269" i="118"/>
  <c r="H269" i="118"/>
  <c r="P268" i="118"/>
  <c r="N268" i="118"/>
  <c r="L268" i="118"/>
  <c r="J268" i="118"/>
  <c r="H268" i="118"/>
  <c r="U268" i="118" s="1"/>
  <c r="V268" i="118" s="1"/>
  <c r="R265" i="118"/>
  <c r="P264" i="118"/>
  <c r="N264" i="118"/>
  <c r="L264" i="118"/>
  <c r="J264" i="118"/>
  <c r="H264" i="118"/>
  <c r="P263" i="118"/>
  <c r="N263" i="118"/>
  <c r="L263" i="118"/>
  <c r="J263" i="118"/>
  <c r="H263" i="118"/>
  <c r="P262" i="118"/>
  <c r="N262" i="118"/>
  <c r="L262" i="118"/>
  <c r="J262" i="118"/>
  <c r="H262" i="118"/>
  <c r="P261" i="118"/>
  <c r="N261" i="118"/>
  <c r="L261" i="118"/>
  <c r="J261" i="118"/>
  <c r="H261" i="118"/>
  <c r="P260" i="118"/>
  <c r="N260" i="118"/>
  <c r="L260" i="118"/>
  <c r="J260" i="118"/>
  <c r="H260" i="118"/>
  <c r="P259" i="118"/>
  <c r="N259" i="118"/>
  <c r="L259" i="118"/>
  <c r="J259" i="118"/>
  <c r="H259" i="118"/>
  <c r="P258" i="118"/>
  <c r="N258" i="118"/>
  <c r="L258" i="118"/>
  <c r="J258" i="118"/>
  <c r="H258" i="118"/>
  <c r="P257" i="118"/>
  <c r="N257" i="118"/>
  <c r="L257" i="118"/>
  <c r="J257" i="118"/>
  <c r="H257" i="118"/>
  <c r="P256" i="118"/>
  <c r="N256" i="118"/>
  <c r="L256" i="118"/>
  <c r="J256" i="118"/>
  <c r="H256" i="118"/>
  <c r="P255" i="118"/>
  <c r="N255" i="118"/>
  <c r="L255" i="118"/>
  <c r="J255" i="118"/>
  <c r="H255" i="118"/>
  <c r="P254" i="118"/>
  <c r="N254" i="118"/>
  <c r="L254" i="118"/>
  <c r="J254" i="118"/>
  <c r="H254" i="118"/>
  <c r="R251" i="118"/>
  <c r="P250" i="118"/>
  <c r="N250" i="118"/>
  <c r="L250" i="118"/>
  <c r="J250" i="118"/>
  <c r="H250" i="118"/>
  <c r="P249" i="118"/>
  <c r="N249" i="118"/>
  <c r="L249" i="118"/>
  <c r="J249" i="118"/>
  <c r="H249" i="118"/>
  <c r="U249" i="118" s="1"/>
  <c r="P248" i="118"/>
  <c r="N248" i="118"/>
  <c r="L248" i="118"/>
  <c r="J248" i="118"/>
  <c r="H248" i="118"/>
  <c r="R245" i="118"/>
  <c r="P244" i="118"/>
  <c r="N244" i="118"/>
  <c r="L244" i="118"/>
  <c r="J244" i="118"/>
  <c r="Q244" i="118" s="1"/>
  <c r="S244" i="118" s="1"/>
  <c r="H244" i="118"/>
  <c r="U244" i="118" s="1"/>
  <c r="P243" i="118"/>
  <c r="N243" i="118"/>
  <c r="L243" i="118"/>
  <c r="J243" i="118"/>
  <c r="H243" i="118"/>
  <c r="U243" i="118" s="1"/>
  <c r="P242" i="118"/>
  <c r="N242" i="118"/>
  <c r="L242" i="118"/>
  <c r="J242" i="118"/>
  <c r="Q242" i="118" s="1"/>
  <c r="S242" i="118" s="1"/>
  <c r="H242" i="118"/>
  <c r="U242" i="118" s="1"/>
  <c r="P241" i="118"/>
  <c r="N241" i="118"/>
  <c r="L241" i="118"/>
  <c r="J241" i="118"/>
  <c r="H241" i="118"/>
  <c r="U241" i="118" s="1"/>
  <c r="P240" i="118"/>
  <c r="N240" i="118"/>
  <c r="L240" i="118"/>
  <c r="J240" i="118"/>
  <c r="Q240" i="118" s="1"/>
  <c r="S240" i="118" s="1"/>
  <c r="H240" i="118"/>
  <c r="U240" i="118" s="1"/>
  <c r="R237" i="118"/>
  <c r="P236" i="118"/>
  <c r="L236" i="118"/>
  <c r="J236" i="118"/>
  <c r="H236" i="118"/>
  <c r="Q236" i="118" s="1"/>
  <c r="S236" i="118" s="1"/>
  <c r="P235" i="118"/>
  <c r="L235" i="118"/>
  <c r="J235" i="118"/>
  <c r="H235" i="118"/>
  <c r="Q235" i="118" s="1"/>
  <c r="S235" i="118" s="1"/>
  <c r="P234" i="118"/>
  <c r="L234" i="118"/>
  <c r="J234" i="118"/>
  <c r="H234" i="118"/>
  <c r="P233" i="118"/>
  <c r="L233" i="118"/>
  <c r="J233" i="118"/>
  <c r="H233" i="118"/>
  <c r="P232" i="118"/>
  <c r="L232" i="118"/>
  <c r="J232" i="118"/>
  <c r="H232" i="118"/>
  <c r="Q232" i="118" s="1"/>
  <c r="S232" i="118" s="1"/>
  <c r="P231" i="118"/>
  <c r="N231" i="118"/>
  <c r="L231" i="118"/>
  <c r="J231" i="118"/>
  <c r="H231" i="118"/>
  <c r="P230" i="118"/>
  <c r="N230" i="118"/>
  <c r="L230" i="118"/>
  <c r="J230" i="118"/>
  <c r="H230" i="118"/>
  <c r="P229" i="118"/>
  <c r="L229" i="118"/>
  <c r="J229" i="118"/>
  <c r="H229" i="118"/>
  <c r="Q229" i="118" s="1"/>
  <c r="S229" i="118" s="1"/>
  <c r="P228" i="118"/>
  <c r="L228" i="118"/>
  <c r="J228" i="118"/>
  <c r="H228" i="118"/>
  <c r="P227" i="118"/>
  <c r="L227" i="118"/>
  <c r="J227" i="118"/>
  <c r="H227" i="118"/>
  <c r="P226" i="118"/>
  <c r="L226" i="118"/>
  <c r="J226" i="118"/>
  <c r="H226" i="118"/>
  <c r="Q226" i="118" s="1"/>
  <c r="S226" i="118" s="1"/>
  <c r="P225" i="118"/>
  <c r="L225" i="118"/>
  <c r="J225" i="118"/>
  <c r="H225" i="118"/>
  <c r="Q225" i="118" s="1"/>
  <c r="S225" i="118" s="1"/>
  <c r="P224" i="118"/>
  <c r="L224" i="118"/>
  <c r="J224" i="118"/>
  <c r="H224" i="118"/>
  <c r="P223" i="118"/>
  <c r="L223" i="118"/>
  <c r="J223" i="118"/>
  <c r="H223" i="118"/>
  <c r="L222" i="118"/>
  <c r="J222" i="118"/>
  <c r="H222" i="118"/>
  <c r="U222" i="118" s="1"/>
  <c r="V222" i="118" s="1"/>
  <c r="P221" i="118"/>
  <c r="L221" i="118"/>
  <c r="J221" i="118"/>
  <c r="H221" i="118"/>
  <c r="P220" i="118"/>
  <c r="L220" i="118"/>
  <c r="J220" i="118"/>
  <c r="H220" i="118"/>
  <c r="R217" i="118"/>
  <c r="L216" i="118"/>
  <c r="J216" i="118"/>
  <c r="Q216" i="118" s="1"/>
  <c r="S216" i="118" s="1"/>
  <c r="H216" i="118"/>
  <c r="U216" i="118" s="1"/>
  <c r="V216" i="118" s="1"/>
  <c r="N215" i="118"/>
  <c r="L215" i="118"/>
  <c r="J215" i="118"/>
  <c r="H215" i="118"/>
  <c r="P214" i="118"/>
  <c r="L214" i="118"/>
  <c r="J214" i="118"/>
  <c r="H214" i="118"/>
  <c r="Q214" i="118" s="1"/>
  <c r="S214" i="118" s="1"/>
  <c r="P213" i="118"/>
  <c r="L213" i="118"/>
  <c r="J213" i="118"/>
  <c r="H213" i="118"/>
  <c r="Q213" i="118" s="1"/>
  <c r="S213" i="118" s="1"/>
  <c r="P212" i="118"/>
  <c r="L212" i="118"/>
  <c r="J212" i="118"/>
  <c r="H212" i="118"/>
  <c r="N211" i="118"/>
  <c r="L211" i="118"/>
  <c r="J211" i="118"/>
  <c r="H211" i="118"/>
  <c r="N210" i="118"/>
  <c r="L210" i="118"/>
  <c r="J210" i="118"/>
  <c r="H210" i="118"/>
  <c r="Q210" i="118" s="1"/>
  <c r="S210" i="118" s="1"/>
  <c r="N209" i="118"/>
  <c r="L209" i="118"/>
  <c r="J209" i="118"/>
  <c r="H209" i="118"/>
  <c r="Q209" i="118" s="1"/>
  <c r="S209" i="118" s="1"/>
  <c r="N208" i="118"/>
  <c r="L208" i="118"/>
  <c r="J208" i="118"/>
  <c r="H208" i="118"/>
  <c r="N207" i="118"/>
  <c r="L207" i="118"/>
  <c r="J207" i="118"/>
  <c r="H207" i="118"/>
  <c r="N206" i="118"/>
  <c r="L206" i="118"/>
  <c r="J206" i="118"/>
  <c r="H206" i="118"/>
  <c r="Q206" i="118" s="1"/>
  <c r="S206" i="118" s="1"/>
  <c r="N205" i="118"/>
  <c r="L205" i="118"/>
  <c r="J205" i="118"/>
  <c r="H205" i="118"/>
  <c r="Q205" i="118" s="1"/>
  <c r="S205" i="118" s="1"/>
  <c r="N204" i="118"/>
  <c r="L204" i="118"/>
  <c r="J204" i="118"/>
  <c r="H204" i="118"/>
  <c r="N203" i="118"/>
  <c r="L203" i="118"/>
  <c r="J203" i="118"/>
  <c r="H203" i="118"/>
  <c r="N202" i="118"/>
  <c r="L202" i="118"/>
  <c r="J202" i="118"/>
  <c r="H202" i="118"/>
  <c r="Q202" i="118" s="1"/>
  <c r="S202" i="118" s="1"/>
  <c r="N201" i="118"/>
  <c r="L201" i="118"/>
  <c r="J201" i="118"/>
  <c r="H201" i="118"/>
  <c r="Q201" i="118" s="1"/>
  <c r="S201" i="118" s="1"/>
  <c r="N200" i="118"/>
  <c r="L200" i="118"/>
  <c r="J200" i="118"/>
  <c r="H200" i="118"/>
  <c r="N199" i="118"/>
  <c r="L199" i="118"/>
  <c r="J199" i="118"/>
  <c r="H199" i="118"/>
  <c r="N198" i="118"/>
  <c r="L198" i="118"/>
  <c r="J198" i="118"/>
  <c r="H198" i="118"/>
  <c r="Q198" i="118" s="1"/>
  <c r="S198" i="118" s="1"/>
  <c r="N197" i="118"/>
  <c r="L197" i="118"/>
  <c r="J197" i="118"/>
  <c r="H197" i="118"/>
  <c r="Q197" i="118" s="1"/>
  <c r="S197" i="118" s="1"/>
  <c r="N196" i="118"/>
  <c r="L196" i="118"/>
  <c r="J196" i="118"/>
  <c r="H196" i="118"/>
  <c r="N195" i="118"/>
  <c r="L195" i="118"/>
  <c r="J195" i="118"/>
  <c r="H195" i="118"/>
  <c r="N194" i="118"/>
  <c r="L194" i="118"/>
  <c r="J194" i="118"/>
  <c r="H194" i="118"/>
  <c r="Q194" i="118" s="1"/>
  <c r="S194" i="118" s="1"/>
  <c r="N193" i="118"/>
  <c r="L193" i="118"/>
  <c r="J193" i="118"/>
  <c r="H193" i="118"/>
  <c r="Q193" i="118" s="1"/>
  <c r="S193" i="118" s="1"/>
  <c r="N192" i="118"/>
  <c r="L192" i="118"/>
  <c r="J192" i="118"/>
  <c r="H192" i="118"/>
  <c r="N191" i="118"/>
  <c r="L191" i="118"/>
  <c r="J191" i="118"/>
  <c r="H191" i="118"/>
  <c r="N190" i="118"/>
  <c r="L190" i="118"/>
  <c r="J190" i="118"/>
  <c r="H190" i="118"/>
  <c r="Q190" i="118" s="1"/>
  <c r="S190" i="118" s="1"/>
  <c r="N189" i="118"/>
  <c r="L189" i="118"/>
  <c r="J189" i="118"/>
  <c r="H189" i="118"/>
  <c r="Q189" i="118" s="1"/>
  <c r="S189" i="118" s="1"/>
  <c r="P188" i="118"/>
  <c r="N188" i="118"/>
  <c r="L188" i="118"/>
  <c r="J188" i="118"/>
  <c r="H188" i="118"/>
  <c r="R184" i="118"/>
  <c r="P183" i="118"/>
  <c r="N183" i="118"/>
  <c r="L183" i="118"/>
  <c r="J183" i="118"/>
  <c r="H183" i="118"/>
  <c r="U183" i="118" s="1"/>
  <c r="P182" i="118"/>
  <c r="N182" i="118"/>
  <c r="L182" i="118"/>
  <c r="J182" i="118"/>
  <c r="H182" i="118"/>
  <c r="U182" i="118" s="1"/>
  <c r="P181" i="118"/>
  <c r="N181" i="118"/>
  <c r="L181" i="118"/>
  <c r="J181" i="118"/>
  <c r="Q181" i="118" s="1"/>
  <c r="S181" i="118" s="1"/>
  <c r="H181" i="118"/>
  <c r="U181" i="118" s="1"/>
  <c r="P180" i="118"/>
  <c r="N180" i="118"/>
  <c r="L180" i="118"/>
  <c r="J180" i="118"/>
  <c r="H180" i="118"/>
  <c r="U180" i="118" s="1"/>
  <c r="P179" i="118"/>
  <c r="N179" i="118"/>
  <c r="L179" i="118"/>
  <c r="J179" i="118"/>
  <c r="Q179" i="118" s="1"/>
  <c r="S179" i="118" s="1"/>
  <c r="H179" i="118"/>
  <c r="U179" i="118" s="1"/>
  <c r="R176" i="118"/>
  <c r="P175" i="118"/>
  <c r="N175" i="118"/>
  <c r="L175" i="118"/>
  <c r="J175" i="118"/>
  <c r="H175" i="118"/>
  <c r="U175" i="118" s="1"/>
  <c r="P174" i="118"/>
  <c r="N174" i="118"/>
  <c r="L174" i="118"/>
  <c r="J174" i="118"/>
  <c r="H174" i="118"/>
  <c r="P173" i="118"/>
  <c r="N173" i="118"/>
  <c r="L173" i="118"/>
  <c r="J173" i="118"/>
  <c r="H173" i="118"/>
  <c r="U173" i="118" s="1"/>
  <c r="V173" i="118" s="1"/>
  <c r="P172" i="118"/>
  <c r="N172" i="118"/>
  <c r="L172" i="118"/>
  <c r="J172" i="118"/>
  <c r="H172" i="118"/>
  <c r="P171" i="118"/>
  <c r="N171" i="118"/>
  <c r="L171" i="118"/>
  <c r="J171" i="118"/>
  <c r="H171" i="118"/>
  <c r="U171" i="118" s="1"/>
  <c r="V171" i="118" s="1"/>
  <c r="P170" i="118"/>
  <c r="N170" i="118"/>
  <c r="L170" i="118"/>
  <c r="J170" i="118"/>
  <c r="H170" i="118"/>
  <c r="P169" i="118"/>
  <c r="N169" i="118"/>
  <c r="L169" i="118"/>
  <c r="J169" i="118"/>
  <c r="H169" i="118"/>
  <c r="U169" i="118" s="1"/>
  <c r="V169" i="118" s="1"/>
  <c r="P168" i="118"/>
  <c r="N168" i="118"/>
  <c r="L168" i="118"/>
  <c r="J168" i="118"/>
  <c r="H168" i="118"/>
  <c r="P167" i="118"/>
  <c r="N167" i="118"/>
  <c r="L167" i="118"/>
  <c r="J167" i="118"/>
  <c r="H167" i="118"/>
  <c r="U167" i="118" s="1"/>
  <c r="V167" i="118" s="1"/>
  <c r="R164" i="118"/>
  <c r="P163" i="118"/>
  <c r="N163" i="118"/>
  <c r="L163" i="118"/>
  <c r="J163" i="118"/>
  <c r="H163" i="118"/>
  <c r="U163" i="118" s="1"/>
  <c r="V163" i="118" s="1"/>
  <c r="P162" i="118"/>
  <c r="N162" i="118"/>
  <c r="L162" i="118"/>
  <c r="J162" i="118"/>
  <c r="H162" i="118"/>
  <c r="U162" i="118" s="1"/>
  <c r="P161" i="118"/>
  <c r="N161" i="118"/>
  <c r="L161" i="118"/>
  <c r="J161" i="118"/>
  <c r="H161" i="118"/>
  <c r="U161" i="118" s="1"/>
  <c r="V161" i="118" s="1"/>
  <c r="R158" i="118"/>
  <c r="P157" i="118"/>
  <c r="N157" i="118"/>
  <c r="L157" i="118"/>
  <c r="J157" i="118"/>
  <c r="H157" i="118"/>
  <c r="P156" i="118"/>
  <c r="N156" i="118"/>
  <c r="L156" i="118"/>
  <c r="J156" i="118"/>
  <c r="H156" i="118"/>
  <c r="U156" i="118" s="1"/>
  <c r="P155" i="118"/>
  <c r="N155" i="118"/>
  <c r="L155" i="118"/>
  <c r="J155" i="118"/>
  <c r="H155" i="118"/>
  <c r="P154" i="118"/>
  <c r="N154" i="118"/>
  <c r="L154" i="118"/>
  <c r="J154" i="118"/>
  <c r="H154" i="118"/>
  <c r="U154" i="118" s="1"/>
  <c r="P153" i="118"/>
  <c r="N153" i="118"/>
  <c r="L153" i="118"/>
  <c r="J153" i="118"/>
  <c r="H153" i="118"/>
  <c r="P152" i="118"/>
  <c r="N152" i="118"/>
  <c r="L152" i="118"/>
  <c r="J152" i="118"/>
  <c r="H152" i="118"/>
  <c r="U152" i="118" s="1"/>
  <c r="R148" i="118"/>
  <c r="P147" i="118"/>
  <c r="N147" i="118"/>
  <c r="L147" i="118"/>
  <c r="J147" i="118"/>
  <c r="H147" i="118"/>
  <c r="U147" i="118" s="1"/>
  <c r="P146" i="118"/>
  <c r="N146" i="118"/>
  <c r="L146" i="118"/>
  <c r="J146" i="118"/>
  <c r="H146" i="118"/>
  <c r="P145" i="118"/>
  <c r="N145" i="118"/>
  <c r="L145" i="118"/>
  <c r="J145" i="118"/>
  <c r="H145" i="118"/>
  <c r="U145" i="118" s="1"/>
  <c r="P144" i="118"/>
  <c r="N144" i="118"/>
  <c r="L144" i="118"/>
  <c r="J144" i="118"/>
  <c r="H144" i="118"/>
  <c r="P143" i="118"/>
  <c r="N143" i="118"/>
  <c r="L143" i="118"/>
  <c r="J143" i="118"/>
  <c r="H143" i="118"/>
  <c r="U143" i="118" s="1"/>
  <c r="P142" i="118"/>
  <c r="N142" i="118"/>
  <c r="L142" i="118"/>
  <c r="J142" i="118"/>
  <c r="H142" i="118"/>
  <c r="P141" i="118"/>
  <c r="N141" i="118"/>
  <c r="L141" i="118"/>
  <c r="J141" i="118"/>
  <c r="H141" i="118"/>
  <c r="U141" i="118" s="1"/>
  <c r="P140" i="118"/>
  <c r="N140" i="118"/>
  <c r="L140" i="118"/>
  <c r="J140" i="118"/>
  <c r="H140" i="118"/>
  <c r="P139" i="118"/>
  <c r="N139" i="118"/>
  <c r="L139" i="118"/>
  <c r="J139" i="118"/>
  <c r="H139" i="118"/>
  <c r="U139" i="118" s="1"/>
  <c r="P138" i="118"/>
  <c r="N138" i="118"/>
  <c r="L138" i="118"/>
  <c r="J138" i="118"/>
  <c r="H138" i="118"/>
  <c r="P137" i="118"/>
  <c r="N137" i="118"/>
  <c r="L137" i="118"/>
  <c r="J137" i="118"/>
  <c r="H137" i="118"/>
  <c r="U137" i="118" s="1"/>
  <c r="P136" i="118"/>
  <c r="N136" i="118"/>
  <c r="L136" i="118"/>
  <c r="J136" i="118"/>
  <c r="H136" i="118"/>
  <c r="P135" i="118"/>
  <c r="N135" i="118"/>
  <c r="L135" i="118"/>
  <c r="J135" i="118"/>
  <c r="H135" i="118"/>
  <c r="P134" i="118"/>
  <c r="N134" i="118"/>
  <c r="L134" i="118"/>
  <c r="J134" i="118"/>
  <c r="H134" i="118"/>
  <c r="U134" i="118" s="1"/>
  <c r="P133" i="118"/>
  <c r="N133" i="118"/>
  <c r="L133" i="118"/>
  <c r="J133" i="118"/>
  <c r="H133" i="118"/>
  <c r="P132" i="118"/>
  <c r="N132" i="118"/>
  <c r="L132" i="118"/>
  <c r="J132" i="118"/>
  <c r="H132" i="118"/>
  <c r="U132" i="118" s="1"/>
  <c r="P131" i="118"/>
  <c r="N131" i="118"/>
  <c r="L131" i="118"/>
  <c r="J131" i="118"/>
  <c r="H131" i="118"/>
  <c r="U131" i="118" s="1"/>
  <c r="V131" i="118" s="1"/>
  <c r="P130" i="118"/>
  <c r="N130" i="118"/>
  <c r="L130" i="118"/>
  <c r="J130" i="118"/>
  <c r="H130" i="118"/>
  <c r="U130" i="118" s="1"/>
  <c r="P129" i="118"/>
  <c r="N129" i="118"/>
  <c r="L129" i="118"/>
  <c r="J129" i="118"/>
  <c r="H129" i="118"/>
  <c r="P128" i="118"/>
  <c r="N128" i="118"/>
  <c r="L128" i="118"/>
  <c r="J128" i="118"/>
  <c r="H128" i="118"/>
  <c r="U128" i="118" s="1"/>
  <c r="P127" i="118"/>
  <c r="N127" i="118"/>
  <c r="L127" i="118"/>
  <c r="J127" i="118"/>
  <c r="H127" i="118"/>
  <c r="U127" i="118" s="1"/>
  <c r="U126" i="118"/>
  <c r="P126" i="118"/>
  <c r="N126" i="118"/>
  <c r="L126" i="118"/>
  <c r="J126" i="118"/>
  <c r="H126" i="118"/>
  <c r="P125" i="118"/>
  <c r="N125" i="118"/>
  <c r="L125" i="118"/>
  <c r="J125" i="118"/>
  <c r="H125" i="118"/>
  <c r="P124" i="118"/>
  <c r="N124" i="118"/>
  <c r="L124" i="118"/>
  <c r="J124" i="118"/>
  <c r="H124" i="118"/>
  <c r="U124" i="118" s="1"/>
  <c r="P123" i="118"/>
  <c r="N123" i="118"/>
  <c r="L123" i="118"/>
  <c r="J123" i="118"/>
  <c r="H123" i="118"/>
  <c r="R120" i="118"/>
  <c r="P119" i="118"/>
  <c r="N119" i="118"/>
  <c r="L119" i="118"/>
  <c r="J119" i="118"/>
  <c r="H119" i="118"/>
  <c r="U119" i="118" s="1"/>
  <c r="V119" i="118" s="1"/>
  <c r="P118" i="118"/>
  <c r="N118" i="118"/>
  <c r="L118" i="118"/>
  <c r="J118" i="118"/>
  <c r="H118" i="118"/>
  <c r="U118" i="118" s="1"/>
  <c r="P117" i="118"/>
  <c r="N117" i="118"/>
  <c r="L117" i="118"/>
  <c r="J117" i="118"/>
  <c r="H117" i="118"/>
  <c r="U117" i="118" s="1"/>
  <c r="V117" i="118" s="1"/>
  <c r="N116" i="118"/>
  <c r="L116" i="118"/>
  <c r="J116" i="118"/>
  <c r="H116" i="118"/>
  <c r="U116" i="118" s="1"/>
  <c r="N115" i="118"/>
  <c r="L115" i="118"/>
  <c r="J115" i="118"/>
  <c r="H115" i="118"/>
  <c r="Q115" i="118" s="1"/>
  <c r="S115" i="118" s="1"/>
  <c r="P114" i="118"/>
  <c r="N114" i="118"/>
  <c r="L114" i="118"/>
  <c r="J114" i="118"/>
  <c r="H114" i="118"/>
  <c r="U114" i="118" s="1"/>
  <c r="P113" i="118"/>
  <c r="N113" i="118"/>
  <c r="L113" i="118"/>
  <c r="J113" i="118"/>
  <c r="H113" i="118"/>
  <c r="U113" i="118" s="1"/>
  <c r="V113" i="118" s="1"/>
  <c r="P112" i="118"/>
  <c r="N112" i="118"/>
  <c r="L112" i="118"/>
  <c r="J112" i="118"/>
  <c r="H112" i="118"/>
  <c r="U112" i="118" s="1"/>
  <c r="P111" i="118"/>
  <c r="N111" i="118"/>
  <c r="L111" i="118"/>
  <c r="J111" i="118"/>
  <c r="H111" i="118"/>
  <c r="U111" i="118" s="1"/>
  <c r="V111" i="118" s="1"/>
  <c r="P110" i="118"/>
  <c r="N110" i="118"/>
  <c r="L110" i="118"/>
  <c r="J110" i="118"/>
  <c r="H110" i="118"/>
  <c r="U110" i="118" s="1"/>
  <c r="P109" i="118"/>
  <c r="N109" i="118"/>
  <c r="L109" i="118"/>
  <c r="J109" i="118"/>
  <c r="H109" i="118"/>
  <c r="U109" i="118" s="1"/>
  <c r="V109" i="118" s="1"/>
  <c r="R106" i="118"/>
  <c r="P105" i="118"/>
  <c r="L105" i="118"/>
  <c r="J105" i="118"/>
  <c r="H105" i="118"/>
  <c r="P104" i="118"/>
  <c r="L104" i="118"/>
  <c r="J104" i="118"/>
  <c r="H104" i="118"/>
  <c r="U104" i="118" s="1"/>
  <c r="P103" i="118"/>
  <c r="L103" i="118"/>
  <c r="J103" i="118"/>
  <c r="H103" i="118"/>
  <c r="P102" i="118"/>
  <c r="L102" i="118"/>
  <c r="J102" i="118"/>
  <c r="H102" i="118"/>
  <c r="P101" i="118"/>
  <c r="L101" i="118"/>
  <c r="J101" i="118"/>
  <c r="H101" i="118"/>
  <c r="P100" i="118"/>
  <c r="L100" i="118"/>
  <c r="J100" i="118"/>
  <c r="H100" i="118"/>
  <c r="U100" i="118" s="1"/>
  <c r="P99" i="118"/>
  <c r="L99" i="118"/>
  <c r="J99" i="118"/>
  <c r="H99" i="118"/>
  <c r="P98" i="118"/>
  <c r="L98" i="118"/>
  <c r="J98" i="118"/>
  <c r="H98" i="118"/>
  <c r="P97" i="118"/>
  <c r="L97" i="118"/>
  <c r="J97" i="118"/>
  <c r="H97" i="118"/>
  <c r="R94" i="118"/>
  <c r="P93" i="118"/>
  <c r="L93" i="118"/>
  <c r="J93" i="118"/>
  <c r="H93" i="118"/>
  <c r="Q93" i="118" s="1"/>
  <c r="S93" i="118" s="1"/>
  <c r="P92" i="118"/>
  <c r="L92" i="118"/>
  <c r="J92" i="118"/>
  <c r="H92" i="118"/>
  <c r="Q92" i="118" s="1"/>
  <c r="S92" i="118" s="1"/>
  <c r="P91" i="118"/>
  <c r="L91" i="118"/>
  <c r="J91" i="118"/>
  <c r="H91" i="118"/>
  <c r="P90" i="118"/>
  <c r="L90" i="118"/>
  <c r="J90" i="118"/>
  <c r="H90" i="118"/>
  <c r="U90" i="118" s="1"/>
  <c r="V90" i="118" s="1"/>
  <c r="P89" i="118"/>
  <c r="L89" i="118"/>
  <c r="J89" i="118"/>
  <c r="H89" i="118"/>
  <c r="P88" i="118"/>
  <c r="L88" i="118"/>
  <c r="J88" i="118"/>
  <c r="H88" i="118"/>
  <c r="P87" i="118"/>
  <c r="L87" i="118"/>
  <c r="J87" i="118"/>
  <c r="H87" i="118"/>
  <c r="P86" i="118"/>
  <c r="L86" i="118"/>
  <c r="J86" i="118"/>
  <c r="H86" i="118"/>
  <c r="U86" i="118" s="1"/>
  <c r="P85" i="118"/>
  <c r="N85" i="118"/>
  <c r="L85" i="118"/>
  <c r="J85" i="118"/>
  <c r="H85" i="118"/>
  <c r="U85" i="118" s="1"/>
  <c r="P84" i="118"/>
  <c r="L84" i="118"/>
  <c r="J84" i="118"/>
  <c r="H84" i="118"/>
  <c r="P83" i="118"/>
  <c r="N83" i="118"/>
  <c r="L83" i="118"/>
  <c r="J83" i="118"/>
  <c r="H83" i="118"/>
  <c r="U83" i="118" s="1"/>
  <c r="P82" i="118"/>
  <c r="N82" i="118"/>
  <c r="L82" i="118"/>
  <c r="J82" i="118"/>
  <c r="Q82" i="118" s="1"/>
  <c r="S82" i="118" s="1"/>
  <c r="H82" i="118"/>
  <c r="U82" i="118" s="1"/>
  <c r="P81" i="118"/>
  <c r="L81" i="118"/>
  <c r="J81" i="118"/>
  <c r="H81" i="118"/>
  <c r="U81" i="118" s="1"/>
  <c r="P80" i="118"/>
  <c r="L80" i="118"/>
  <c r="J80" i="118"/>
  <c r="H80" i="118"/>
  <c r="P79" i="118"/>
  <c r="L79" i="118"/>
  <c r="J79" i="118"/>
  <c r="H79" i="118"/>
  <c r="P78" i="118"/>
  <c r="L78" i="118"/>
  <c r="J78" i="118"/>
  <c r="H78" i="118"/>
  <c r="P77" i="118"/>
  <c r="L77" i="118"/>
  <c r="J77" i="118"/>
  <c r="H77" i="118"/>
  <c r="U77" i="118" s="1"/>
  <c r="P76" i="118"/>
  <c r="L76" i="118"/>
  <c r="J76" i="118"/>
  <c r="H76" i="118"/>
  <c r="P75" i="118"/>
  <c r="N75" i="118"/>
  <c r="L75" i="118"/>
  <c r="J75" i="118"/>
  <c r="H75" i="118"/>
  <c r="U75" i="118" s="1"/>
  <c r="V75" i="118" s="1"/>
  <c r="P74" i="118"/>
  <c r="L74" i="118"/>
  <c r="J74" i="118"/>
  <c r="H74" i="118"/>
  <c r="U74" i="118" s="1"/>
  <c r="P73" i="118"/>
  <c r="L73" i="118"/>
  <c r="J73" i="118"/>
  <c r="H73" i="118"/>
  <c r="Q73" i="118" s="1"/>
  <c r="S73" i="118" s="1"/>
  <c r="R69" i="118"/>
  <c r="P68" i="118"/>
  <c r="N68" i="118"/>
  <c r="L68" i="118"/>
  <c r="J68" i="118"/>
  <c r="H68" i="118"/>
  <c r="P67" i="118"/>
  <c r="N67" i="118"/>
  <c r="L67" i="118"/>
  <c r="J67" i="118"/>
  <c r="H67" i="118"/>
  <c r="U67" i="118" s="1"/>
  <c r="P66" i="118"/>
  <c r="N66" i="118"/>
  <c r="L66" i="118"/>
  <c r="J66" i="118"/>
  <c r="H66" i="118"/>
  <c r="P65" i="118"/>
  <c r="N65" i="118"/>
  <c r="L65" i="118"/>
  <c r="J65" i="118"/>
  <c r="H65" i="118"/>
  <c r="U65" i="118" s="1"/>
  <c r="R62" i="118"/>
  <c r="P61" i="118"/>
  <c r="N61" i="118"/>
  <c r="L61" i="118"/>
  <c r="J61" i="118"/>
  <c r="H61" i="118"/>
  <c r="U61" i="118" s="1"/>
  <c r="P60" i="118"/>
  <c r="N60" i="118"/>
  <c r="L60" i="118"/>
  <c r="J60" i="118"/>
  <c r="H60" i="118"/>
  <c r="P59" i="118"/>
  <c r="N59" i="118"/>
  <c r="L59" i="118"/>
  <c r="J59" i="118"/>
  <c r="H59" i="118"/>
  <c r="U59" i="118" s="1"/>
  <c r="P58" i="118"/>
  <c r="N58" i="118"/>
  <c r="L58" i="118"/>
  <c r="J58" i="118"/>
  <c r="H58" i="118"/>
  <c r="P57" i="118"/>
  <c r="N57" i="118"/>
  <c r="L57" i="118"/>
  <c r="J57" i="118"/>
  <c r="H57" i="118"/>
  <c r="U57" i="118" s="1"/>
  <c r="P56" i="118"/>
  <c r="N56" i="118"/>
  <c r="L56" i="118"/>
  <c r="J56" i="118"/>
  <c r="H56" i="118"/>
  <c r="P55" i="118"/>
  <c r="N55" i="118"/>
  <c r="L55" i="118"/>
  <c r="J55" i="118"/>
  <c r="H55" i="118"/>
  <c r="U55" i="118" s="1"/>
  <c r="P54" i="118"/>
  <c r="N54" i="118"/>
  <c r="L54" i="118"/>
  <c r="J54" i="118"/>
  <c r="H54" i="118"/>
  <c r="P53" i="118"/>
  <c r="N53" i="118"/>
  <c r="L53" i="118"/>
  <c r="J53" i="118"/>
  <c r="H53" i="118"/>
  <c r="U53" i="118" s="1"/>
  <c r="P52" i="118"/>
  <c r="N52" i="118"/>
  <c r="L52" i="118"/>
  <c r="J52" i="118"/>
  <c r="H52" i="118"/>
  <c r="P51" i="118"/>
  <c r="N51" i="118"/>
  <c r="L51" i="118"/>
  <c r="J51" i="118"/>
  <c r="H51" i="118"/>
  <c r="U51" i="118" s="1"/>
  <c r="P50" i="118"/>
  <c r="N50" i="118"/>
  <c r="L50" i="118"/>
  <c r="J50" i="118"/>
  <c r="H50" i="118"/>
  <c r="P49" i="118"/>
  <c r="N49" i="118"/>
  <c r="L49" i="118"/>
  <c r="J49" i="118"/>
  <c r="H49" i="118"/>
  <c r="U49" i="118" s="1"/>
  <c r="P48" i="118"/>
  <c r="N48" i="118"/>
  <c r="L48" i="118"/>
  <c r="J48" i="118"/>
  <c r="H48" i="118"/>
  <c r="R44" i="118"/>
  <c r="N43" i="118"/>
  <c r="L43" i="118"/>
  <c r="J43" i="118"/>
  <c r="H43" i="118"/>
  <c r="N42" i="118"/>
  <c r="L42" i="118"/>
  <c r="J42" i="118"/>
  <c r="H42" i="118"/>
  <c r="N41" i="118"/>
  <c r="L41" i="118"/>
  <c r="J41" i="118"/>
  <c r="H41" i="118"/>
  <c r="N40" i="118"/>
  <c r="L40" i="118"/>
  <c r="J40" i="118"/>
  <c r="H40" i="118"/>
  <c r="Q40" i="118" s="1"/>
  <c r="S40" i="118" s="1"/>
  <c r="N39" i="118"/>
  <c r="L39" i="118"/>
  <c r="J39" i="118"/>
  <c r="H39" i="118"/>
  <c r="Q39" i="118" s="1"/>
  <c r="S39" i="118" s="1"/>
  <c r="N38" i="118"/>
  <c r="L38" i="118"/>
  <c r="J38" i="118"/>
  <c r="H38" i="118"/>
  <c r="P37" i="118"/>
  <c r="N37" i="118"/>
  <c r="L37" i="118"/>
  <c r="J37" i="118"/>
  <c r="Q37" i="118" s="1"/>
  <c r="S37" i="118" s="1"/>
  <c r="H37" i="118"/>
  <c r="U37" i="118" s="1"/>
  <c r="N36" i="118"/>
  <c r="L36" i="118"/>
  <c r="J36" i="118"/>
  <c r="H36" i="118"/>
  <c r="N35" i="118"/>
  <c r="L35" i="118"/>
  <c r="J35" i="118"/>
  <c r="H35" i="118"/>
  <c r="N34" i="118"/>
  <c r="L34" i="118"/>
  <c r="J34" i="118"/>
  <c r="H34" i="118"/>
  <c r="U34" i="118" s="1"/>
  <c r="V34" i="118" s="1"/>
  <c r="N33" i="118"/>
  <c r="L33" i="118"/>
  <c r="J33" i="118"/>
  <c r="H33" i="118"/>
  <c r="N32" i="118"/>
  <c r="L32" i="118"/>
  <c r="J32" i="118"/>
  <c r="H32" i="118"/>
  <c r="N31" i="118"/>
  <c r="L31" i="118"/>
  <c r="J31" i="118"/>
  <c r="H31" i="118"/>
  <c r="N30" i="118"/>
  <c r="L30" i="118"/>
  <c r="J30" i="118"/>
  <c r="H30" i="118"/>
  <c r="P29" i="118"/>
  <c r="N29" i="118"/>
  <c r="L29" i="118"/>
  <c r="J29" i="118"/>
  <c r="H29" i="118"/>
  <c r="U29" i="118" s="1"/>
  <c r="R26" i="118"/>
  <c r="P25" i="118"/>
  <c r="N25" i="118"/>
  <c r="L25" i="118"/>
  <c r="J25" i="118"/>
  <c r="Q25" i="118" s="1"/>
  <c r="S25" i="118" s="1"/>
  <c r="H25" i="118"/>
  <c r="U25" i="118" s="1"/>
  <c r="H24" i="118"/>
  <c r="U24" i="118" s="1"/>
  <c r="V24" i="118" s="1"/>
  <c r="H23" i="118"/>
  <c r="U23" i="118" s="1"/>
  <c r="V23" i="118" s="1"/>
  <c r="H22" i="118"/>
  <c r="U22" i="118" s="1"/>
  <c r="V22" i="118" s="1"/>
  <c r="H21" i="118"/>
  <c r="U21" i="118" s="1"/>
  <c r="V21" i="118" s="1"/>
  <c r="U20" i="118"/>
  <c r="V20" i="118" s="1"/>
  <c r="P19" i="118"/>
  <c r="N19" i="118"/>
  <c r="L19" i="118"/>
  <c r="J19" i="118"/>
  <c r="H19" i="118"/>
  <c r="U19" i="118" s="1"/>
  <c r="V19" i="118" s="1"/>
  <c r="P18" i="118"/>
  <c r="N18" i="118"/>
  <c r="L18" i="118"/>
  <c r="J18" i="118"/>
  <c r="H18" i="118"/>
  <c r="U18" i="118" s="1"/>
  <c r="P17" i="118"/>
  <c r="N17" i="118"/>
  <c r="L17" i="118"/>
  <c r="J17" i="118"/>
  <c r="H17" i="118"/>
  <c r="U17" i="118" s="1"/>
  <c r="V17" i="118" s="1"/>
  <c r="P16" i="118"/>
  <c r="N16" i="118"/>
  <c r="L16" i="118"/>
  <c r="J16" i="118"/>
  <c r="H16" i="118"/>
  <c r="U16" i="118" s="1"/>
  <c r="P15" i="118"/>
  <c r="N15" i="118"/>
  <c r="L15" i="118"/>
  <c r="J15" i="118"/>
  <c r="H15" i="118"/>
  <c r="U15" i="118" s="1"/>
  <c r="V15" i="118" s="1"/>
  <c r="P14" i="118"/>
  <c r="N14" i="118"/>
  <c r="L14" i="118"/>
  <c r="J14" i="118"/>
  <c r="H14" i="118"/>
  <c r="U14" i="118" s="1"/>
  <c r="P13" i="118"/>
  <c r="N13" i="118"/>
  <c r="L13" i="118"/>
  <c r="J13" i="118"/>
  <c r="H13" i="118"/>
  <c r="U13" i="118" s="1"/>
  <c r="V13" i="118" s="1"/>
  <c r="P12" i="118"/>
  <c r="N12" i="118"/>
  <c r="L12" i="118"/>
  <c r="J12" i="118"/>
  <c r="H12" i="118"/>
  <c r="U12" i="118" s="1"/>
  <c r="V12" i="118" s="1"/>
  <c r="P11" i="118"/>
  <c r="N11" i="118"/>
  <c r="L11" i="118"/>
  <c r="J11" i="118"/>
  <c r="H11" i="118"/>
  <c r="U11" i="118" s="1"/>
  <c r="V11" i="118" s="1"/>
  <c r="P10" i="118"/>
  <c r="N10" i="118"/>
  <c r="L10" i="118"/>
  <c r="J10" i="118"/>
  <c r="H10" i="118"/>
  <c r="U10" i="118" s="1"/>
  <c r="V10" i="118" s="1"/>
  <c r="X152" i="120" l="1"/>
  <c r="X153" i="120"/>
  <c r="X154" i="120"/>
  <c r="X16" i="120"/>
  <c r="X40" i="120"/>
  <c r="Q348" i="118"/>
  <c r="S348" i="118" s="1"/>
  <c r="Q360" i="118"/>
  <c r="S360" i="118" s="1"/>
  <c r="V14" i="118"/>
  <c r="V128" i="118"/>
  <c r="Q371" i="118"/>
  <c r="S371" i="118" s="1"/>
  <c r="V16" i="118"/>
  <c r="V18" i="118"/>
  <c r="V65" i="118"/>
  <c r="V67" i="118"/>
  <c r="Q76" i="118"/>
  <c r="S76" i="118" s="1"/>
  <c r="V81" i="118"/>
  <c r="Q83" i="118"/>
  <c r="S83" i="118" s="1"/>
  <c r="V85" i="118"/>
  <c r="Q98" i="118"/>
  <c r="S98" i="118" s="1"/>
  <c r="Q99" i="118"/>
  <c r="S99" i="118" s="1"/>
  <c r="V104" i="118"/>
  <c r="V110" i="118"/>
  <c r="V112" i="118"/>
  <c r="V114" i="118"/>
  <c r="V118" i="118"/>
  <c r="V175" i="118"/>
  <c r="Q180" i="118"/>
  <c r="S180" i="118" s="1"/>
  <c r="Q182" i="118"/>
  <c r="S182" i="118" s="1"/>
  <c r="V249" i="118"/>
  <c r="Q321" i="118"/>
  <c r="S321" i="118" s="1"/>
  <c r="Q337" i="118"/>
  <c r="S337" i="118" s="1"/>
  <c r="J369" i="118"/>
  <c r="Q369" i="118" s="1"/>
  <c r="S369" i="118" s="1"/>
  <c r="V152" i="118"/>
  <c r="V154" i="118"/>
  <c r="V156" i="118"/>
  <c r="V162" i="118"/>
  <c r="V164" i="118" s="1"/>
  <c r="Q241" i="118"/>
  <c r="S241" i="118" s="1"/>
  <c r="Q243" i="118"/>
  <c r="S243" i="118" s="1"/>
  <c r="S245" i="118" s="1"/>
  <c r="V276" i="118"/>
  <c r="V278" i="118"/>
  <c r="V280" i="118"/>
  <c r="Q301" i="118"/>
  <c r="S301" i="118" s="1"/>
  <c r="Q350" i="118"/>
  <c r="S350" i="118" s="1"/>
  <c r="U31" i="118"/>
  <c r="V31" i="118" s="1"/>
  <c r="U73" i="118"/>
  <c r="V73" i="118" s="1"/>
  <c r="U76" i="118"/>
  <c r="V76" i="118" s="1"/>
  <c r="U87" i="118"/>
  <c r="V87" i="118" s="1"/>
  <c r="U99" i="118"/>
  <c r="V99" i="118" s="1"/>
  <c r="Q183" i="118"/>
  <c r="S183" i="118" s="1"/>
  <c r="U190" i="118"/>
  <c r="V190" i="118" s="1"/>
  <c r="U194" i="118"/>
  <c r="V194" i="118" s="1"/>
  <c r="U198" i="118"/>
  <c r="V198" i="118" s="1"/>
  <c r="U202" i="118"/>
  <c r="V202" i="118" s="1"/>
  <c r="U206" i="118"/>
  <c r="V206" i="118" s="1"/>
  <c r="U210" i="118"/>
  <c r="V210" i="118" s="1"/>
  <c r="U214" i="118"/>
  <c r="V214" i="118" s="1"/>
  <c r="U226" i="118"/>
  <c r="V226" i="118" s="1"/>
  <c r="U230" i="118"/>
  <c r="V230" i="118" s="1"/>
  <c r="U232" i="118"/>
  <c r="V232" i="118" s="1"/>
  <c r="U255" i="118"/>
  <c r="V255" i="118" s="1"/>
  <c r="U257" i="118"/>
  <c r="V257" i="118" s="1"/>
  <c r="U259" i="118"/>
  <c r="V259" i="118" s="1"/>
  <c r="U261" i="118"/>
  <c r="V261" i="118" s="1"/>
  <c r="U263" i="118"/>
  <c r="V263" i="118" s="1"/>
  <c r="U285" i="118"/>
  <c r="V285" i="118" s="1"/>
  <c r="U335" i="118"/>
  <c r="V335" i="118" s="1"/>
  <c r="Q343" i="118"/>
  <c r="S343" i="118" s="1"/>
  <c r="U35" i="118"/>
  <c r="V35" i="118" s="1"/>
  <c r="U40" i="118"/>
  <c r="V40" i="118" s="1"/>
  <c r="U78" i="118"/>
  <c r="V78" i="118" s="1"/>
  <c r="U93" i="118"/>
  <c r="V93" i="118" s="1"/>
  <c r="U101" i="118"/>
  <c r="V101" i="118" s="1"/>
  <c r="U115" i="118"/>
  <c r="V115" i="118" s="1"/>
  <c r="Q10" i="118"/>
  <c r="S10" i="118" s="1"/>
  <c r="Q11" i="118"/>
  <c r="S11" i="118" s="1"/>
  <c r="Q12" i="118"/>
  <c r="S12" i="118" s="1"/>
  <c r="Q13" i="118"/>
  <c r="S13" i="118" s="1"/>
  <c r="Q14" i="118"/>
  <c r="S14" i="118" s="1"/>
  <c r="Q15" i="118"/>
  <c r="S15" i="118" s="1"/>
  <c r="Q16" i="118"/>
  <c r="S16" i="118" s="1"/>
  <c r="Q17" i="118"/>
  <c r="S17" i="118" s="1"/>
  <c r="Q18" i="118"/>
  <c r="S18" i="118" s="1"/>
  <c r="Q19" i="118"/>
  <c r="S19" i="118" s="1"/>
  <c r="V25" i="118"/>
  <c r="V29" i="118"/>
  <c r="Q32" i="118"/>
  <c r="S32" i="118" s="1"/>
  <c r="Q33" i="118"/>
  <c r="S33" i="118" s="1"/>
  <c r="U33" i="118"/>
  <c r="V33" i="118" s="1"/>
  <c r="V37" i="118"/>
  <c r="U38" i="118"/>
  <c r="V38" i="118" s="1"/>
  <c r="U42" i="118"/>
  <c r="V42" i="118" s="1"/>
  <c r="V49" i="118"/>
  <c r="V51" i="118"/>
  <c r="V53" i="118"/>
  <c r="V55" i="118"/>
  <c r="V57" i="118"/>
  <c r="V59" i="118"/>
  <c r="V61" i="118"/>
  <c r="V74" i="118"/>
  <c r="Q75" i="118"/>
  <c r="S75" i="118" s="1"/>
  <c r="V77" i="118"/>
  <c r="Q79" i="118"/>
  <c r="S79" i="118" s="1"/>
  <c r="Q80" i="118"/>
  <c r="S80" i="118" s="1"/>
  <c r="U80" i="118"/>
  <c r="V80" i="118" s="1"/>
  <c r="V82" i="118"/>
  <c r="V83" i="118"/>
  <c r="U84" i="118"/>
  <c r="V84" i="118" s="1"/>
  <c r="V86" i="118"/>
  <c r="Q88" i="118"/>
  <c r="S88" i="118" s="1"/>
  <c r="Q89" i="118"/>
  <c r="S89" i="118" s="1"/>
  <c r="U89" i="118"/>
  <c r="V89" i="118" s="1"/>
  <c r="U91" i="118"/>
  <c r="V91" i="118" s="1"/>
  <c r="U97" i="118"/>
  <c r="V97" i="118" s="1"/>
  <c r="V100" i="118"/>
  <c r="Q102" i="118"/>
  <c r="S102" i="118" s="1"/>
  <c r="Q103" i="118"/>
  <c r="S103" i="118" s="1"/>
  <c r="U103" i="118"/>
  <c r="V103" i="118" s="1"/>
  <c r="U105" i="118"/>
  <c r="V105" i="118" s="1"/>
  <c r="Q109" i="118"/>
  <c r="S109" i="118" s="1"/>
  <c r="Q110" i="118"/>
  <c r="S110" i="118" s="1"/>
  <c r="Q111" i="118"/>
  <c r="S111" i="118" s="1"/>
  <c r="Q112" i="118"/>
  <c r="S112" i="118" s="1"/>
  <c r="Q113" i="118"/>
  <c r="S113" i="118" s="1"/>
  <c r="Q114" i="118"/>
  <c r="S114" i="118" s="1"/>
  <c r="V116" i="118"/>
  <c r="Q117" i="118"/>
  <c r="S117" i="118" s="1"/>
  <c r="Q118" i="118"/>
  <c r="S118" i="118" s="1"/>
  <c r="Q119" i="118"/>
  <c r="S119" i="118" s="1"/>
  <c r="V124" i="118"/>
  <c r="V127" i="118"/>
  <c r="V132" i="118"/>
  <c r="V137" i="118"/>
  <c r="V139" i="118"/>
  <c r="V141" i="118"/>
  <c r="V143" i="118"/>
  <c r="V145" i="118"/>
  <c r="V147" i="118"/>
  <c r="Q161" i="118"/>
  <c r="S161" i="118" s="1"/>
  <c r="Q162" i="118"/>
  <c r="S162" i="118" s="1"/>
  <c r="Q163" i="118"/>
  <c r="S163" i="118" s="1"/>
  <c r="V179" i="118"/>
  <c r="V180" i="118"/>
  <c r="V181" i="118"/>
  <c r="V182" i="118"/>
  <c r="V183" i="118"/>
  <c r="U192" i="118"/>
  <c r="V192" i="118" s="1"/>
  <c r="U196" i="118"/>
  <c r="V196" i="118" s="1"/>
  <c r="U200" i="118"/>
  <c r="V200" i="118" s="1"/>
  <c r="U204" i="118"/>
  <c r="V204" i="118" s="1"/>
  <c r="U208" i="118"/>
  <c r="V208" i="118" s="1"/>
  <c r="U212" i="118"/>
  <c r="V212" i="118" s="1"/>
  <c r="Q220" i="118"/>
  <c r="S220" i="118" s="1"/>
  <c r="Q221" i="118"/>
  <c r="S221" i="118" s="1"/>
  <c r="U221" i="118"/>
  <c r="V221" i="118" s="1"/>
  <c r="U224" i="118"/>
  <c r="V224" i="118" s="1"/>
  <c r="U228" i="118"/>
  <c r="V228" i="118" s="1"/>
  <c r="Q230" i="118"/>
  <c r="S230" i="118" s="1"/>
  <c r="U231" i="118"/>
  <c r="V231" i="118" s="1"/>
  <c r="U236" i="118"/>
  <c r="V236" i="118" s="1"/>
  <c r="U254" i="118"/>
  <c r="V254" i="118" s="1"/>
  <c r="U256" i="118"/>
  <c r="V256" i="118" s="1"/>
  <c r="U258" i="118"/>
  <c r="V258" i="118" s="1"/>
  <c r="U260" i="118"/>
  <c r="V260" i="118" s="1"/>
  <c r="U262" i="118"/>
  <c r="V262" i="118" s="1"/>
  <c r="U264" i="118"/>
  <c r="V264" i="118" s="1"/>
  <c r="U286" i="118"/>
  <c r="V286" i="118" s="1"/>
  <c r="U339" i="118"/>
  <c r="V339" i="118" s="1"/>
  <c r="U354" i="118"/>
  <c r="V354" i="118" s="1"/>
  <c r="W28" i="120"/>
  <c r="X28" i="120" s="1"/>
  <c r="Q231" i="118"/>
  <c r="S231" i="118" s="1"/>
  <c r="U234" i="118"/>
  <c r="V234" i="118" s="1"/>
  <c r="V240" i="118"/>
  <c r="V241" i="118"/>
  <c r="V242" i="118"/>
  <c r="V243" i="118"/>
  <c r="V244" i="118"/>
  <c r="Q254" i="118"/>
  <c r="S254" i="118" s="1"/>
  <c r="Q255" i="118"/>
  <c r="S255" i="118" s="1"/>
  <c r="Q256" i="118"/>
  <c r="S256" i="118" s="1"/>
  <c r="Q257" i="118"/>
  <c r="S257" i="118" s="1"/>
  <c r="Q258" i="118"/>
  <c r="S258" i="118" s="1"/>
  <c r="Q259" i="118"/>
  <c r="S259" i="118" s="1"/>
  <c r="Q260" i="118"/>
  <c r="S260" i="118" s="1"/>
  <c r="Q261" i="118"/>
  <c r="S261" i="118" s="1"/>
  <c r="Q262" i="118"/>
  <c r="S262" i="118" s="1"/>
  <c r="Q263" i="118"/>
  <c r="S263" i="118" s="1"/>
  <c r="Q264" i="118"/>
  <c r="S264" i="118" s="1"/>
  <c r="Q285" i="118"/>
  <c r="S285" i="118" s="1"/>
  <c r="Q286" i="118"/>
  <c r="S286" i="118" s="1"/>
  <c r="V291" i="118"/>
  <c r="V293" i="118"/>
  <c r="V295" i="118"/>
  <c r="V300" i="118"/>
  <c r="Q319" i="118"/>
  <c r="S319" i="118" s="1"/>
  <c r="Q320" i="118"/>
  <c r="S320" i="118" s="1"/>
  <c r="Q330" i="118"/>
  <c r="S330" i="118" s="1"/>
  <c r="S331" i="118" s="1"/>
  <c r="V333" i="118"/>
  <c r="Q335" i="118"/>
  <c r="S335" i="118" s="1"/>
  <c r="Q336" i="118"/>
  <c r="S336" i="118" s="1"/>
  <c r="V337" i="118"/>
  <c r="Q339" i="118"/>
  <c r="S339" i="118" s="1"/>
  <c r="Q340" i="118"/>
  <c r="S340" i="118" s="1"/>
  <c r="Q341" i="118"/>
  <c r="S341" i="118" s="1"/>
  <c r="V348" i="118"/>
  <c r="V350" i="118"/>
  <c r="V352" i="118"/>
  <c r="Q354" i="118"/>
  <c r="S354" i="118" s="1"/>
  <c r="V360" i="118"/>
  <c r="V369" i="118"/>
  <c r="V371" i="118"/>
  <c r="V67" i="119"/>
  <c r="V71" i="119"/>
  <c r="V75" i="119"/>
  <c r="Q109" i="119"/>
  <c r="S109" i="119" s="1"/>
  <c r="Q110" i="119"/>
  <c r="S110" i="119" s="1"/>
  <c r="Q117" i="119"/>
  <c r="S117" i="119" s="1"/>
  <c r="Q124" i="119"/>
  <c r="S124" i="119" s="1"/>
  <c r="V140" i="119"/>
  <c r="V212" i="119"/>
  <c r="V216" i="119"/>
  <c r="Q235" i="119"/>
  <c r="S235" i="119" s="1"/>
  <c r="S236" i="119" s="1"/>
  <c r="Q239" i="119"/>
  <c r="S239" i="119" s="1"/>
  <c r="Q243" i="119"/>
  <c r="S243" i="119" s="1"/>
  <c r="V266" i="119"/>
  <c r="J8" i="120"/>
  <c r="S10" i="120"/>
  <c r="U10" i="120" s="1"/>
  <c r="W10" i="120"/>
  <c r="X10" i="120" s="1"/>
  <c r="J15" i="120"/>
  <c r="S17" i="120"/>
  <c r="U17" i="120" s="1"/>
  <c r="W17" i="120"/>
  <c r="X17" i="120" s="1"/>
  <c r="S21" i="120"/>
  <c r="U21" i="120" s="1"/>
  <c r="W21" i="120"/>
  <c r="X21" i="120" s="1"/>
  <c r="J28" i="120"/>
  <c r="S28" i="120" s="1"/>
  <c r="U28" i="120" s="1"/>
  <c r="S31" i="120"/>
  <c r="U31" i="120" s="1"/>
  <c r="W31" i="120"/>
  <c r="X31" i="120" s="1"/>
  <c r="X34" i="120"/>
  <c r="W41" i="120"/>
  <c r="X41" i="120" s="1"/>
  <c r="S46" i="120"/>
  <c r="U46" i="120" s="1"/>
  <c r="W46" i="120"/>
  <c r="W51" i="120"/>
  <c r="X51" i="120" s="1"/>
  <c r="W55" i="120"/>
  <c r="X55" i="120" s="1"/>
  <c r="X57" i="120"/>
  <c r="S62" i="120"/>
  <c r="U62" i="120" s="1"/>
  <c r="W62" i="120"/>
  <c r="X62" i="120" s="1"/>
  <c r="J63" i="120"/>
  <c r="S66" i="120"/>
  <c r="U66" i="120" s="1"/>
  <c r="W66" i="120"/>
  <c r="X66" i="120" s="1"/>
  <c r="J67" i="120"/>
  <c r="W67" i="120"/>
  <c r="X67" i="120" s="1"/>
  <c r="S70" i="120"/>
  <c r="U70" i="120" s="1"/>
  <c r="W70" i="120"/>
  <c r="X70" i="120" s="1"/>
  <c r="J71" i="120"/>
  <c r="S74" i="120"/>
  <c r="U74" i="120" s="1"/>
  <c r="W74" i="120"/>
  <c r="X74" i="120" s="1"/>
  <c r="J75" i="120"/>
  <c r="W78" i="120"/>
  <c r="X78" i="120" s="1"/>
  <c r="W79" i="120"/>
  <c r="X79" i="120" s="1"/>
  <c r="W83" i="120"/>
  <c r="W87" i="120"/>
  <c r="X87" i="120" s="1"/>
  <c r="X89" i="120"/>
  <c r="J90" i="120"/>
  <c r="S90" i="120" s="1"/>
  <c r="U90" i="120" s="1"/>
  <c r="W93" i="120"/>
  <c r="X93" i="120" s="1"/>
  <c r="J94" i="120"/>
  <c r="W94" i="120"/>
  <c r="X94" i="120" s="1"/>
  <c r="W96" i="120"/>
  <c r="X96" i="120" s="1"/>
  <c r="W98" i="120"/>
  <c r="X98" i="120" s="1"/>
  <c r="W101" i="120"/>
  <c r="X101" i="120" s="1"/>
  <c r="W103" i="120"/>
  <c r="X103" i="120" s="1"/>
  <c r="W105" i="120"/>
  <c r="X105" i="120" s="1"/>
  <c r="W107" i="120"/>
  <c r="X107" i="120" s="1"/>
  <c r="W109" i="120"/>
  <c r="X109" i="120" s="1"/>
  <c r="W111" i="120"/>
  <c r="X111" i="120" s="1"/>
  <c r="S113" i="120"/>
  <c r="U113" i="120" s="1"/>
  <c r="W113" i="120"/>
  <c r="X113" i="120" s="1"/>
  <c r="W115" i="120"/>
  <c r="X115" i="120" s="1"/>
  <c r="W117" i="120"/>
  <c r="X117" i="120" s="1"/>
  <c r="W119" i="120"/>
  <c r="X119" i="120" s="1"/>
  <c r="W121" i="120"/>
  <c r="X121" i="120" s="1"/>
  <c r="W123" i="120"/>
  <c r="X123" i="120" s="1"/>
  <c r="W125" i="120"/>
  <c r="X125" i="120" s="1"/>
  <c r="W127" i="120"/>
  <c r="X127" i="120" s="1"/>
  <c r="J131" i="120"/>
  <c r="J135" i="120"/>
  <c r="J139" i="120"/>
  <c r="W145" i="120"/>
  <c r="X145" i="120" s="1"/>
  <c r="W147" i="120"/>
  <c r="X147" i="120" s="1"/>
  <c r="W149" i="120"/>
  <c r="X149" i="120" s="1"/>
  <c r="J156" i="120"/>
  <c r="W162" i="120"/>
  <c r="X162" i="120" s="1"/>
  <c r="W164" i="120"/>
  <c r="X164" i="120" s="1"/>
  <c r="W166" i="120"/>
  <c r="X166" i="120" s="1"/>
  <c r="J173" i="120"/>
  <c r="W181" i="120"/>
  <c r="X181" i="120" s="1"/>
  <c r="W183" i="120"/>
  <c r="X183" i="120" s="1"/>
  <c r="J186" i="120"/>
  <c r="J41" i="120"/>
  <c r="S41" i="120" s="1"/>
  <c r="U41" i="120" s="1"/>
  <c r="S42" i="120"/>
  <c r="U42" i="120" s="1"/>
  <c r="S45" i="120"/>
  <c r="U45" i="120" s="1"/>
  <c r="W45" i="120"/>
  <c r="X45" i="120" s="1"/>
  <c r="J51" i="120"/>
  <c r="S51" i="120" s="1"/>
  <c r="U51" i="120" s="1"/>
  <c r="S52" i="120"/>
  <c r="U52" i="120" s="1"/>
  <c r="W52" i="120"/>
  <c r="J55" i="120"/>
  <c r="S58" i="120"/>
  <c r="U58" i="120" s="1"/>
  <c r="W58" i="120"/>
  <c r="X58" i="120" s="1"/>
  <c r="W63" i="120"/>
  <c r="X63" i="120" s="1"/>
  <c r="S67" i="120"/>
  <c r="U67" i="120" s="1"/>
  <c r="W71" i="120"/>
  <c r="X71" i="120" s="1"/>
  <c r="W75" i="120"/>
  <c r="X75" i="120" s="1"/>
  <c r="X77" i="120"/>
  <c r="J78" i="120"/>
  <c r="S78" i="120" s="1"/>
  <c r="U78" i="120" s="1"/>
  <c r="S79" i="120"/>
  <c r="U79" i="120" s="1"/>
  <c r="S82" i="120"/>
  <c r="U82" i="120" s="1"/>
  <c r="W82" i="120"/>
  <c r="X82" i="120" s="1"/>
  <c r="J83" i="120"/>
  <c r="S83" i="120" s="1"/>
  <c r="U83" i="120" s="1"/>
  <c r="S86" i="120"/>
  <c r="U86" i="120" s="1"/>
  <c r="W86" i="120"/>
  <c r="X86" i="120" s="1"/>
  <c r="J87" i="120"/>
  <c r="J93" i="120"/>
  <c r="S93" i="120" s="1"/>
  <c r="U93" i="120" s="1"/>
  <c r="S94" i="120"/>
  <c r="U94" i="120" s="1"/>
  <c r="J96" i="120"/>
  <c r="S96" i="120" s="1"/>
  <c r="U96" i="120" s="1"/>
  <c r="J98" i="120"/>
  <c r="S98" i="120" s="1"/>
  <c r="U98" i="120" s="1"/>
  <c r="J101" i="120"/>
  <c r="S101" i="120" s="1"/>
  <c r="U101" i="120" s="1"/>
  <c r="J103" i="120"/>
  <c r="J105" i="120"/>
  <c r="S105" i="120" s="1"/>
  <c r="U105" i="120" s="1"/>
  <c r="J107" i="120"/>
  <c r="S107" i="120" s="1"/>
  <c r="U107" i="120" s="1"/>
  <c r="J109" i="120"/>
  <c r="S109" i="120" s="1"/>
  <c r="U109" i="120" s="1"/>
  <c r="J117" i="120"/>
  <c r="S117" i="120" s="1"/>
  <c r="U117" i="120" s="1"/>
  <c r="J119" i="120"/>
  <c r="J121" i="120"/>
  <c r="S121" i="120" s="1"/>
  <c r="U121" i="120" s="1"/>
  <c r="J123" i="120"/>
  <c r="J125" i="120"/>
  <c r="S125" i="120" s="1"/>
  <c r="U125" i="120" s="1"/>
  <c r="J127" i="120"/>
  <c r="W131" i="120"/>
  <c r="X131" i="120" s="1"/>
  <c r="S133" i="120"/>
  <c r="U133" i="120" s="1"/>
  <c r="W133" i="120"/>
  <c r="X133" i="120" s="1"/>
  <c r="W135" i="120"/>
  <c r="X135" i="120" s="1"/>
  <c r="S137" i="120"/>
  <c r="U137" i="120" s="1"/>
  <c r="W137" i="120"/>
  <c r="X137" i="120" s="1"/>
  <c r="W139" i="120"/>
  <c r="X139" i="120" s="1"/>
  <c r="S141" i="120"/>
  <c r="U141" i="120" s="1"/>
  <c r="W141" i="120"/>
  <c r="X141" i="120" s="1"/>
  <c r="J145" i="120"/>
  <c r="J147" i="120"/>
  <c r="S147" i="120" s="1"/>
  <c r="U147" i="120" s="1"/>
  <c r="J149" i="120"/>
  <c r="X150" i="120"/>
  <c r="J152" i="120"/>
  <c r="S152" i="120" s="1"/>
  <c r="U152" i="120" s="1"/>
  <c r="J153" i="120"/>
  <c r="S153" i="120" s="1"/>
  <c r="U153" i="120" s="1"/>
  <c r="J154" i="120"/>
  <c r="S154" i="120" s="1"/>
  <c r="U154" i="120" s="1"/>
  <c r="J155" i="120"/>
  <c r="S155" i="120" s="1"/>
  <c r="U155" i="120" s="1"/>
  <c r="W156" i="120"/>
  <c r="X156" i="120" s="1"/>
  <c r="J166" i="120"/>
  <c r="S166" i="120" s="1"/>
  <c r="U166" i="120" s="1"/>
  <c r="S178" i="120"/>
  <c r="U178" i="120" s="1"/>
  <c r="W178" i="120"/>
  <c r="X178" i="120" s="1"/>
  <c r="J181" i="120"/>
  <c r="S181" i="120" s="1"/>
  <c r="U181" i="120" s="1"/>
  <c r="J183" i="120"/>
  <c r="W186" i="120"/>
  <c r="X186" i="120" s="1"/>
  <c r="T190" i="120"/>
  <c r="V166" i="119"/>
  <c r="Q125" i="119"/>
  <c r="S125" i="119" s="1"/>
  <c r="Q130" i="119"/>
  <c r="S130" i="119" s="1"/>
  <c r="Q43" i="119"/>
  <c r="S43" i="119" s="1"/>
  <c r="Q168" i="119"/>
  <c r="S168" i="119" s="1"/>
  <c r="V169" i="119"/>
  <c r="V174" i="119"/>
  <c r="V178" i="119"/>
  <c r="V187" i="119"/>
  <c r="Q192" i="119"/>
  <c r="S192" i="119" s="1"/>
  <c r="V193" i="119"/>
  <c r="V197" i="119"/>
  <c r="V272" i="119"/>
  <c r="V274" i="119"/>
  <c r="V138" i="119"/>
  <c r="V145" i="119"/>
  <c r="Q275" i="119"/>
  <c r="S275" i="119" s="1"/>
  <c r="Q35" i="119"/>
  <c r="S35" i="119" s="1"/>
  <c r="Q42" i="119"/>
  <c r="S42" i="119" s="1"/>
  <c r="Q50" i="119"/>
  <c r="S50" i="119" s="1"/>
  <c r="Q16" i="119"/>
  <c r="S16" i="119" s="1"/>
  <c r="V62" i="119"/>
  <c r="V66" i="119"/>
  <c r="V65" i="119"/>
  <c r="V69" i="119"/>
  <c r="V73" i="119"/>
  <c r="V147" i="119"/>
  <c r="V23" i="119"/>
  <c r="V68" i="119"/>
  <c r="V72" i="119"/>
  <c r="V81" i="119"/>
  <c r="V154" i="119"/>
  <c r="V164" i="119"/>
  <c r="V207" i="119"/>
  <c r="V153" i="119"/>
  <c r="Q166" i="119"/>
  <c r="S166" i="119" s="1"/>
  <c r="R280" i="119"/>
  <c r="Q14" i="119"/>
  <c r="S14" i="119" s="1"/>
  <c r="Q99" i="119"/>
  <c r="S99" i="119" s="1"/>
  <c r="Q164" i="119"/>
  <c r="S164" i="119" s="1"/>
  <c r="Q230" i="119"/>
  <c r="S230" i="119" s="1"/>
  <c r="V231" i="119"/>
  <c r="V64" i="119"/>
  <c r="V96" i="119"/>
  <c r="Q152" i="119"/>
  <c r="S152" i="119" s="1"/>
  <c r="Q176" i="119"/>
  <c r="S176" i="119" s="1"/>
  <c r="Q182" i="119"/>
  <c r="S182" i="119" s="1"/>
  <c r="Q10" i="119"/>
  <c r="S10" i="119" s="1"/>
  <c r="Q18" i="119"/>
  <c r="S18" i="119" s="1"/>
  <c r="V63" i="119"/>
  <c r="V151" i="119"/>
  <c r="Q154" i="119"/>
  <c r="S154" i="119" s="1"/>
  <c r="Q12" i="119"/>
  <c r="S12" i="119" s="1"/>
  <c r="V70" i="119"/>
  <c r="V74" i="119"/>
  <c r="Q134" i="119"/>
  <c r="Q223" i="119"/>
  <c r="S223" i="119" s="1"/>
  <c r="S224" i="119" s="1"/>
  <c r="Q268" i="119"/>
  <c r="S268" i="119" s="1"/>
  <c r="V10" i="119"/>
  <c r="V12" i="119"/>
  <c r="V14" i="119"/>
  <c r="V16" i="119"/>
  <c r="V18" i="119"/>
  <c r="V22" i="119"/>
  <c r="V26" i="119"/>
  <c r="V30" i="119"/>
  <c r="Q34" i="119"/>
  <c r="S34" i="119" s="1"/>
  <c r="U41" i="119"/>
  <c r="V41" i="119" s="1"/>
  <c r="U49" i="119"/>
  <c r="V49" i="119" s="1"/>
  <c r="V55" i="119"/>
  <c r="Q63" i="119"/>
  <c r="S63" i="119" s="1"/>
  <c r="Q65" i="119"/>
  <c r="S65" i="119" s="1"/>
  <c r="Q67" i="119"/>
  <c r="S67" i="119" s="1"/>
  <c r="Q69" i="119"/>
  <c r="S69" i="119" s="1"/>
  <c r="Q71" i="119"/>
  <c r="S71" i="119" s="1"/>
  <c r="Q73" i="119"/>
  <c r="S73" i="119" s="1"/>
  <c r="Q75" i="119"/>
  <c r="S75" i="119" s="1"/>
  <c r="U92" i="119"/>
  <c r="V92" i="119" s="1"/>
  <c r="Q97" i="119"/>
  <c r="S97" i="119" s="1"/>
  <c r="U97" i="119"/>
  <c r="V97" i="119" s="1"/>
  <c r="Q103" i="119"/>
  <c r="S103" i="119" s="1"/>
  <c r="Q104" i="119"/>
  <c r="S104" i="119" s="1"/>
  <c r="U104" i="119"/>
  <c r="V104" i="119" s="1"/>
  <c r="U112" i="119"/>
  <c r="V112" i="119" s="1"/>
  <c r="U119" i="119"/>
  <c r="V119" i="119" s="1"/>
  <c r="V130" i="119"/>
  <c r="V132" i="119"/>
  <c r="Q184" i="119"/>
  <c r="S184" i="119" s="1"/>
  <c r="V185" i="119"/>
  <c r="Q186" i="119"/>
  <c r="S186" i="119" s="1"/>
  <c r="Q200" i="119"/>
  <c r="S200" i="119" s="1"/>
  <c r="U200" i="119"/>
  <c r="V200" i="119" s="1"/>
  <c r="Q211" i="119"/>
  <c r="S211" i="119" s="1"/>
  <c r="U211" i="119"/>
  <c r="V211" i="119" s="1"/>
  <c r="Q216" i="119"/>
  <c r="S216" i="119" s="1"/>
  <c r="Q241" i="119"/>
  <c r="S241" i="119" s="1"/>
  <c r="V242" i="119"/>
  <c r="Q249" i="119"/>
  <c r="S249" i="119" s="1"/>
  <c r="V264" i="119"/>
  <c r="Q266" i="119"/>
  <c r="S266" i="119" s="1"/>
  <c r="Q11" i="119"/>
  <c r="S11" i="119" s="1"/>
  <c r="Q13" i="119"/>
  <c r="S13" i="119" s="1"/>
  <c r="Q15" i="119"/>
  <c r="S15" i="119" s="1"/>
  <c r="Q17" i="119"/>
  <c r="S17" i="119" s="1"/>
  <c r="Q19" i="119"/>
  <c r="S19" i="119" s="1"/>
  <c r="V25" i="119"/>
  <c r="V34" i="119"/>
  <c r="Q38" i="119"/>
  <c r="S38" i="119" s="1"/>
  <c r="Q39" i="119"/>
  <c r="S39" i="119" s="1"/>
  <c r="U39" i="119"/>
  <c r="V39" i="119" s="1"/>
  <c r="Q46" i="119"/>
  <c r="S46" i="119" s="1"/>
  <c r="Q47" i="119"/>
  <c r="S47" i="119" s="1"/>
  <c r="U47" i="119"/>
  <c r="V47" i="119" s="1"/>
  <c r="V79" i="119"/>
  <c r="Q89" i="119"/>
  <c r="S89" i="119" s="1"/>
  <c r="Q90" i="119"/>
  <c r="S90" i="119" s="1"/>
  <c r="U90" i="119"/>
  <c r="V90" i="119" s="1"/>
  <c r="Q96" i="119"/>
  <c r="S96" i="119" s="1"/>
  <c r="U102" i="119"/>
  <c r="V102" i="119" s="1"/>
  <c r="U110" i="119"/>
  <c r="V110" i="119" s="1"/>
  <c r="U125" i="119"/>
  <c r="V125" i="119" s="1"/>
  <c r="Q132" i="119"/>
  <c r="S132" i="119" s="1"/>
  <c r="V142" i="119"/>
  <c r="Q151" i="119"/>
  <c r="S151" i="119" s="1"/>
  <c r="Q153" i="119"/>
  <c r="S153" i="119" s="1"/>
  <c r="Q163" i="119"/>
  <c r="S163" i="119" s="1"/>
  <c r="Q165" i="119"/>
  <c r="S165" i="119" s="1"/>
  <c r="Q167" i="119"/>
  <c r="S167" i="119" s="1"/>
  <c r="Q177" i="119"/>
  <c r="S177" i="119" s="1"/>
  <c r="U177" i="119"/>
  <c r="V177" i="119" s="1"/>
  <c r="U182" i="119"/>
  <c r="V182" i="119" s="1"/>
  <c r="U198" i="119"/>
  <c r="V198" i="119" s="1"/>
  <c r="Q206" i="119"/>
  <c r="S206" i="119" s="1"/>
  <c r="U206" i="119"/>
  <c r="V206" i="119" s="1"/>
  <c r="Q215" i="119"/>
  <c r="S215" i="119" s="1"/>
  <c r="U215" i="119"/>
  <c r="V215" i="119" s="1"/>
  <c r="V227" i="119"/>
  <c r="Q276" i="119"/>
  <c r="S276" i="119" s="1"/>
  <c r="V11" i="119"/>
  <c r="V13" i="119"/>
  <c r="V15" i="119"/>
  <c r="V17" i="119"/>
  <c r="V19" i="119"/>
  <c r="V28" i="119"/>
  <c r="U37" i="119"/>
  <c r="V37" i="119" s="1"/>
  <c r="U45" i="119"/>
  <c r="V45" i="119" s="1"/>
  <c r="V58" i="119"/>
  <c r="Q62" i="119"/>
  <c r="S62" i="119" s="1"/>
  <c r="Q64" i="119"/>
  <c r="S64" i="119" s="1"/>
  <c r="Q66" i="119"/>
  <c r="S66" i="119" s="1"/>
  <c r="Q68" i="119"/>
  <c r="S68" i="119" s="1"/>
  <c r="Q70" i="119"/>
  <c r="S70" i="119" s="1"/>
  <c r="Q72" i="119"/>
  <c r="S72" i="119" s="1"/>
  <c r="Q74" i="119"/>
  <c r="S74" i="119" s="1"/>
  <c r="U88" i="119"/>
  <c r="V88" i="119" s="1"/>
  <c r="Q100" i="119"/>
  <c r="S100" i="119" s="1"/>
  <c r="U100" i="119"/>
  <c r="V100" i="119" s="1"/>
  <c r="U116" i="119"/>
  <c r="V116" i="119" s="1"/>
  <c r="U123" i="119"/>
  <c r="V123" i="119" s="1"/>
  <c r="V129" i="119"/>
  <c r="V131" i="119"/>
  <c r="V133" i="119"/>
  <c r="V152" i="119"/>
  <c r="V163" i="119"/>
  <c r="V165" i="119"/>
  <c r="V167" i="119"/>
  <c r="Q169" i="119"/>
  <c r="S169" i="119" s="1"/>
  <c r="Q196" i="119"/>
  <c r="S196" i="119" s="1"/>
  <c r="U196" i="119"/>
  <c r="V196" i="119" s="1"/>
  <c r="Q228" i="119"/>
  <c r="S228" i="119" s="1"/>
  <c r="V229" i="119"/>
  <c r="Q247" i="119"/>
  <c r="S247" i="119" s="1"/>
  <c r="Q248" i="119"/>
  <c r="S248" i="119" s="1"/>
  <c r="V253" i="119"/>
  <c r="V254" i="119" s="1"/>
  <c r="Q256" i="119"/>
  <c r="S256" i="119" s="1"/>
  <c r="S257" i="119" s="1"/>
  <c r="Q260" i="119"/>
  <c r="S260" i="119" s="1"/>
  <c r="S261" i="119" s="1"/>
  <c r="Q265" i="119"/>
  <c r="S265" i="119" s="1"/>
  <c r="U35" i="119"/>
  <c r="V35" i="119" s="1"/>
  <c r="U43" i="119"/>
  <c r="V43" i="119" s="1"/>
  <c r="Q86" i="119"/>
  <c r="S86" i="119" s="1"/>
  <c r="U86" i="119"/>
  <c r="V86" i="119" s="1"/>
  <c r="Q93" i="119"/>
  <c r="S93" i="119" s="1"/>
  <c r="Q94" i="119"/>
  <c r="S94" i="119" s="1"/>
  <c r="U94" i="119"/>
  <c r="V94" i="119" s="1"/>
  <c r="Q113" i="119"/>
  <c r="S113" i="119" s="1"/>
  <c r="Q114" i="119"/>
  <c r="S114" i="119" s="1"/>
  <c r="U114" i="119"/>
  <c r="V114" i="119" s="1"/>
  <c r="Q120" i="119"/>
  <c r="S120" i="119" s="1"/>
  <c r="Q121" i="119"/>
  <c r="S121" i="119" s="1"/>
  <c r="U121" i="119"/>
  <c r="V121" i="119" s="1"/>
  <c r="Q129" i="119"/>
  <c r="S129" i="119" s="1"/>
  <c r="Q131" i="119"/>
  <c r="S131" i="119" s="1"/>
  <c r="Q133" i="119"/>
  <c r="S133" i="119" s="1"/>
  <c r="V173" i="119"/>
  <c r="Q180" i="119"/>
  <c r="S180" i="119" s="1"/>
  <c r="Q181" i="119"/>
  <c r="S181" i="119" s="1"/>
  <c r="U181" i="119"/>
  <c r="V181" i="119" s="1"/>
  <c r="V186" i="119"/>
  <c r="Q212" i="119"/>
  <c r="S212" i="119" s="1"/>
  <c r="V240" i="119"/>
  <c r="Q264" i="119"/>
  <c r="S264" i="119" s="1"/>
  <c r="Q267" i="119"/>
  <c r="S267" i="119" s="1"/>
  <c r="J97" i="120"/>
  <c r="S97" i="120" s="1"/>
  <c r="U97" i="120" s="1"/>
  <c r="W97" i="120"/>
  <c r="X97" i="120" s="1"/>
  <c r="J102" i="120"/>
  <c r="S102" i="120" s="1"/>
  <c r="U102" i="120" s="1"/>
  <c r="W102" i="120"/>
  <c r="X102" i="120" s="1"/>
  <c r="S103" i="120"/>
  <c r="U103" i="120" s="1"/>
  <c r="J106" i="120"/>
  <c r="S106" i="120" s="1"/>
  <c r="U106" i="120" s="1"/>
  <c r="W106" i="120"/>
  <c r="X106" i="120" s="1"/>
  <c r="J110" i="120"/>
  <c r="S110" i="120" s="1"/>
  <c r="U110" i="120" s="1"/>
  <c r="W110" i="120"/>
  <c r="X110" i="120" s="1"/>
  <c r="S111" i="120"/>
  <c r="U111" i="120" s="1"/>
  <c r="J114" i="120"/>
  <c r="S114" i="120" s="1"/>
  <c r="U114" i="120" s="1"/>
  <c r="W114" i="120"/>
  <c r="X114" i="120" s="1"/>
  <c r="S115" i="120"/>
  <c r="U115" i="120" s="1"/>
  <c r="J118" i="120"/>
  <c r="S118" i="120" s="1"/>
  <c r="U118" i="120" s="1"/>
  <c r="W118" i="120"/>
  <c r="X118" i="120" s="1"/>
  <c r="S119" i="120"/>
  <c r="U119" i="120" s="1"/>
  <c r="J122" i="120"/>
  <c r="S122" i="120" s="1"/>
  <c r="U122" i="120" s="1"/>
  <c r="W122" i="120"/>
  <c r="X122" i="120" s="1"/>
  <c r="S123" i="120"/>
  <c r="U123" i="120" s="1"/>
  <c r="J126" i="120"/>
  <c r="S126" i="120" s="1"/>
  <c r="U126" i="120" s="1"/>
  <c r="W126" i="120"/>
  <c r="X126" i="120" s="1"/>
  <c r="S127" i="120"/>
  <c r="U127" i="120" s="1"/>
  <c r="S131" i="120"/>
  <c r="U131" i="120" s="1"/>
  <c r="J134" i="120"/>
  <c r="S134" i="120" s="1"/>
  <c r="U134" i="120" s="1"/>
  <c r="W134" i="120"/>
  <c r="X134" i="120" s="1"/>
  <c r="S135" i="120"/>
  <c r="U135" i="120" s="1"/>
  <c r="J138" i="120"/>
  <c r="S138" i="120" s="1"/>
  <c r="U138" i="120" s="1"/>
  <c r="W138" i="120"/>
  <c r="X138" i="120" s="1"/>
  <c r="S139" i="120"/>
  <c r="U139" i="120" s="1"/>
  <c r="S145" i="120"/>
  <c r="U145" i="120" s="1"/>
  <c r="J148" i="120"/>
  <c r="S149" i="120"/>
  <c r="U149" i="120" s="1"/>
  <c r="J151" i="120"/>
  <c r="S151" i="120" s="1"/>
  <c r="U151" i="120" s="1"/>
  <c r="S156" i="120"/>
  <c r="U156" i="120" s="1"/>
  <c r="W157" i="120"/>
  <c r="X157" i="120" s="1"/>
  <c r="J161" i="120"/>
  <c r="S161" i="120" s="1"/>
  <c r="U161" i="120" s="1"/>
  <c r="W161" i="120"/>
  <c r="X161" i="120" s="1"/>
  <c r="S162" i="120"/>
  <c r="U162" i="120" s="1"/>
  <c r="S164" i="120"/>
  <c r="U164" i="120" s="1"/>
  <c r="J167" i="120"/>
  <c r="S167" i="120" s="1"/>
  <c r="U167" i="120" s="1"/>
  <c r="W167" i="120"/>
  <c r="X167" i="120" s="1"/>
  <c r="S168" i="120"/>
  <c r="U168" i="120" s="1"/>
  <c r="S171" i="120"/>
  <c r="U171" i="120" s="1"/>
  <c r="J174" i="120"/>
  <c r="S174" i="120" s="1"/>
  <c r="U174" i="120" s="1"/>
  <c r="W174" i="120"/>
  <c r="X174" i="120" s="1"/>
  <c r="J177" i="120"/>
  <c r="S177" i="120" s="1"/>
  <c r="U177" i="120" s="1"/>
  <c r="U179" i="120" s="1"/>
  <c r="W177" i="120"/>
  <c r="X177" i="120" s="1"/>
  <c r="X179" i="120" s="1"/>
  <c r="J182" i="120"/>
  <c r="S182" i="120" s="1"/>
  <c r="U182" i="120" s="1"/>
  <c r="W182" i="120"/>
  <c r="X182" i="120" s="1"/>
  <c r="X184" i="120" s="1"/>
  <c r="S183" i="120"/>
  <c r="U183" i="120" s="1"/>
  <c r="S186" i="120"/>
  <c r="U186" i="120" s="1"/>
  <c r="X46" i="120"/>
  <c r="X52" i="120"/>
  <c r="S55" i="120"/>
  <c r="U55" i="120" s="1"/>
  <c r="S63" i="120"/>
  <c r="U63" i="120" s="1"/>
  <c r="S71" i="120"/>
  <c r="U71" i="120" s="1"/>
  <c r="S75" i="120"/>
  <c r="U75" i="120" s="1"/>
  <c r="X83" i="120"/>
  <c r="S87" i="120"/>
  <c r="U87" i="120" s="1"/>
  <c r="S8" i="120"/>
  <c r="U8" i="120" s="1"/>
  <c r="J11" i="120"/>
  <c r="S11" i="120" s="1"/>
  <c r="U11" i="120" s="1"/>
  <c r="W11" i="120"/>
  <c r="X11" i="120" s="1"/>
  <c r="J14" i="120"/>
  <c r="S14" i="120" s="1"/>
  <c r="U14" i="120" s="1"/>
  <c r="W14" i="120"/>
  <c r="X14" i="120" s="1"/>
  <c r="S15" i="120"/>
  <c r="U15" i="120" s="1"/>
  <c r="J18" i="120"/>
  <c r="S18" i="120" s="1"/>
  <c r="U18" i="120" s="1"/>
  <c r="W18" i="120"/>
  <c r="X18" i="120" s="1"/>
  <c r="J22" i="120"/>
  <c r="S22" i="120" s="1"/>
  <c r="U22" i="120" s="1"/>
  <c r="W22" i="120"/>
  <c r="X22" i="120" s="1"/>
  <c r="J25" i="120"/>
  <c r="S25" i="120" s="1"/>
  <c r="U25" i="120" s="1"/>
  <c r="W25" i="120"/>
  <c r="X25" i="120" s="1"/>
  <c r="J32" i="120"/>
  <c r="S32" i="120" s="1"/>
  <c r="U32" i="120" s="1"/>
  <c r="W32" i="120"/>
  <c r="X32" i="120" s="1"/>
  <c r="S33" i="120"/>
  <c r="U33" i="120" s="1"/>
  <c r="W42" i="120"/>
  <c r="X42" i="120" s="1"/>
  <c r="W90" i="120"/>
  <c r="X90" i="120" s="1"/>
  <c r="S148" i="120"/>
  <c r="U148" i="120" s="1"/>
  <c r="W168" i="120"/>
  <c r="X168" i="120" s="1"/>
  <c r="W171" i="120"/>
  <c r="X171" i="120" s="1"/>
  <c r="W8" i="120"/>
  <c r="X8" i="120" s="1"/>
  <c r="W15" i="120"/>
  <c r="X15" i="120" s="1"/>
  <c r="J19" i="120"/>
  <c r="S19" i="120" s="1"/>
  <c r="U19" i="120" s="1"/>
  <c r="W19" i="120"/>
  <c r="X19" i="120" s="1"/>
  <c r="J26" i="120"/>
  <c r="S26" i="120" s="1"/>
  <c r="U26" i="120" s="1"/>
  <c r="W26" i="120"/>
  <c r="X26" i="120" s="1"/>
  <c r="W33" i="120"/>
  <c r="X33" i="120" s="1"/>
  <c r="J39" i="120"/>
  <c r="S39" i="120" s="1"/>
  <c r="U39" i="120" s="1"/>
  <c r="W39" i="120"/>
  <c r="X39" i="120" s="1"/>
  <c r="J43" i="120"/>
  <c r="S43" i="120" s="1"/>
  <c r="U43" i="120" s="1"/>
  <c r="W43" i="120"/>
  <c r="X43" i="120" s="1"/>
  <c r="J47" i="120"/>
  <c r="S47" i="120" s="1"/>
  <c r="U47" i="120" s="1"/>
  <c r="W47" i="120"/>
  <c r="X47" i="120" s="1"/>
  <c r="J53" i="120"/>
  <c r="S53" i="120" s="1"/>
  <c r="U53" i="120" s="1"/>
  <c r="W53" i="120"/>
  <c r="X53" i="120" s="1"/>
  <c r="S54" i="120"/>
  <c r="U54" i="120" s="1"/>
  <c r="J56" i="120"/>
  <c r="S56" i="120" s="1"/>
  <c r="U56" i="120" s="1"/>
  <c r="W56" i="120"/>
  <c r="X56" i="120" s="1"/>
  <c r="J64" i="120"/>
  <c r="S64" i="120" s="1"/>
  <c r="U64" i="120" s="1"/>
  <c r="W64" i="120"/>
  <c r="X64" i="120" s="1"/>
  <c r="J68" i="120"/>
  <c r="S68" i="120" s="1"/>
  <c r="U68" i="120" s="1"/>
  <c r="W68" i="120"/>
  <c r="X68" i="120" s="1"/>
  <c r="J72" i="120"/>
  <c r="S72" i="120" s="1"/>
  <c r="U72" i="120" s="1"/>
  <c r="W72" i="120"/>
  <c r="X72" i="120" s="1"/>
  <c r="J76" i="120"/>
  <c r="S76" i="120" s="1"/>
  <c r="U76" i="120" s="1"/>
  <c r="W76" i="120"/>
  <c r="X76" i="120" s="1"/>
  <c r="J80" i="120"/>
  <c r="S80" i="120" s="1"/>
  <c r="U80" i="120" s="1"/>
  <c r="W80" i="120"/>
  <c r="X80" i="120" s="1"/>
  <c r="J84" i="120"/>
  <c r="S84" i="120" s="1"/>
  <c r="U84" i="120" s="1"/>
  <c r="W84" i="120"/>
  <c r="X84" i="120" s="1"/>
  <c r="J88" i="120"/>
  <c r="S88" i="120" s="1"/>
  <c r="U88" i="120" s="1"/>
  <c r="W88" i="120"/>
  <c r="X88" i="120" s="1"/>
  <c r="J91" i="120"/>
  <c r="S91" i="120" s="1"/>
  <c r="U91" i="120" s="1"/>
  <c r="W91" i="120"/>
  <c r="X91" i="120" s="1"/>
  <c r="J95" i="120"/>
  <c r="S95" i="120" s="1"/>
  <c r="U95" i="120" s="1"/>
  <c r="W95" i="120"/>
  <c r="X95" i="120" s="1"/>
  <c r="J99" i="120"/>
  <c r="S99" i="120" s="1"/>
  <c r="U99" i="120" s="1"/>
  <c r="W99" i="120"/>
  <c r="X99" i="120" s="1"/>
  <c r="J104" i="120"/>
  <c r="S104" i="120" s="1"/>
  <c r="U104" i="120" s="1"/>
  <c r="W104" i="120"/>
  <c r="X104" i="120" s="1"/>
  <c r="J108" i="120"/>
  <c r="S108" i="120" s="1"/>
  <c r="U108" i="120" s="1"/>
  <c r="W108" i="120"/>
  <c r="X108" i="120" s="1"/>
  <c r="J112" i="120"/>
  <c r="S112" i="120" s="1"/>
  <c r="U112" i="120" s="1"/>
  <c r="W112" i="120"/>
  <c r="X112" i="120" s="1"/>
  <c r="J116" i="120"/>
  <c r="S116" i="120" s="1"/>
  <c r="U116" i="120" s="1"/>
  <c r="W116" i="120"/>
  <c r="X116" i="120" s="1"/>
  <c r="J120" i="120"/>
  <c r="S120" i="120" s="1"/>
  <c r="U120" i="120" s="1"/>
  <c r="W120" i="120"/>
  <c r="X120" i="120" s="1"/>
  <c r="J124" i="120"/>
  <c r="S124" i="120" s="1"/>
  <c r="U124" i="120" s="1"/>
  <c r="W124" i="120"/>
  <c r="X124" i="120" s="1"/>
  <c r="J132" i="120"/>
  <c r="S132" i="120" s="1"/>
  <c r="U132" i="120" s="1"/>
  <c r="W132" i="120"/>
  <c r="X132" i="120" s="1"/>
  <c r="J136" i="120"/>
  <c r="S136" i="120" s="1"/>
  <c r="U136" i="120" s="1"/>
  <c r="W136" i="120"/>
  <c r="X136" i="120" s="1"/>
  <c r="J140" i="120"/>
  <c r="S140" i="120" s="1"/>
  <c r="U140" i="120" s="1"/>
  <c r="W140" i="120"/>
  <c r="X140" i="120" s="1"/>
  <c r="J146" i="120"/>
  <c r="S146" i="120" s="1"/>
  <c r="U146" i="120" s="1"/>
  <c r="W146" i="120"/>
  <c r="X146" i="120" s="1"/>
  <c r="W148" i="120"/>
  <c r="X148" i="120" s="1"/>
  <c r="J150" i="120"/>
  <c r="S150" i="120" s="1"/>
  <c r="U150" i="120" s="1"/>
  <c r="W151" i="120"/>
  <c r="X151" i="120" s="1"/>
  <c r="W155" i="120"/>
  <c r="X155" i="120" s="1"/>
  <c r="J157" i="120"/>
  <c r="S157" i="120" s="1"/>
  <c r="U157" i="120" s="1"/>
  <c r="J163" i="120"/>
  <c r="S163" i="120" s="1"/>
  <c r="U163" i="120" s="1"/>
  <c r="W163" i="120"/>
  <c r="X163" i="120" s="1"/>
  <c r="J165" i="120"/>
  <c r="S165" i="120" s="1"/>
  <c r="U165" i="120" s="1"/>
  <c r="W165" i="120"/>
  <c r="X165" i="120" s="1"/>
  <c r="J172" i="120"/>
  <c r="S172" i="120" s="1"/>
  <c r="U172" i="120" s="1"/>
  <c r="W172" i="120"/>
  <c r="X172" i="120" s="1"/>
  <c r="S173" i="120"/>
  <c r="U173" i="120" s="1"/>
  <c r="J187" i="120"/>
  <c r="S187" i="120" s="1"/>
  <c r="U187" i="120" s="1"/>
  <c r="W187" i="120"/>
  <c r="X187" i="120" s="1"/>
  <c r="X188" i="120" s="1"/>
  <c r="J196" i="120"/>
  <c r="S196" i="120" s="1"/>
  <c r="U196" i="120" s="1"/>
  <c r="U197" i="120" s="1"/>
  <c r="U199" i="120" s="1"/>
  <c r="X196" i="120"/>
  <c r="X197" i="120" s="1"/>
  <c r="X199" i="120" s="1"/>
  <c r="W54" i="120"/>
  <c r="X54" i="120" s="1"/>
  <c r="J9" i="120"/>
  <c r="S9" i="120" s="1"/>
  <c r="U9" i="120" s="1"/>
  <c r="J16" i="120"/>
  <c r="S16" i="120" s="1"/>
  <c r="U16" i="120" s="1"/>
  <c r="J20" i="120"/>
  <c r="S20" i="120" s="1"/>
  <c r="U20" i="120" s="1"/>
  <c r="J27" i="120"/>
  <c r="S27" i="120" s="1"/>
  <c r="U27" i="120" s="1"/>
  <c r="J34" i="120"/>
  <c r="S34" i="120" s="1"/>
  <c r="U34" i="120" s="1"/>
  <c r="J40" i="120"/>
  <c r="S40" i="120" s="1"/>
  <c r="U40" i="120" s="1"/>
  <c r="J44" i="120"/>
  <c r="S44" i="120" s="1"/>
  <c r="U44" i="120" s="1"/>
  <c r="J57" i="120"/>
  <c r="S57" i="120" s="1"/>
  <c r="U57" i="120" s="1"/>
  <c r="J65" i="120"/>
  <c r="S65" i="120" s="1"/>
  <c r="U65" i="120" s="1"/>
  <c r="J69" i="120"/>
  <c r="S69" i="120" s="1"/>
  <c r="U69" i="120" s="1"/>
  <c r="J73" i="120"/>
  <c r="S73" i="120" s="1"/>
  <c r="U73" i="120" s="1"/>
  <c r="J77" i="120"/>
  <c r="S77" i="120" s="1"/>
  <c r="U77" i="120" s="1"/>
  <c r="J81" i="120"/>
  <c r="S81" i="120" s="1"/>
  <c r="U81" i="120" s="1"/>
  <c r="J85" i="120"/>
  <c r="S85" i="120" s="1"/>
  <c r="U85" i="120" s="1"/>
  <c r="J89" i="120"/>
  <c r="S89" i="120" s="1"/>
  <c r="U89" i="120" s="1"/>
  <c r="J92" i="120"/>
  <c r="S92" i="120" s="1"/>
  <c r="U92" i="120" s="1"/>
  <c r="Q20" i="119"/>
  <c r="S20" i="119" s="1"/>
  <c r="V21" i="119"/>
  <c r="V76" i="119"/>
  <c r="Q21" i="119"/>
  <c r="S21" i="119" s="1"/>
  <c r="U20" i="119"/>
  <c r="V20" i="119" s="1"/>
  <c r="S170" i="119"/>
  <c r="Q22" i="119"/>
  <c r="S22" i="119" s="1"/>
  <c r="Q24" i="119"/>
  <c r="S24" i="119" s="1"/>
  <c r="Q27" i="119"/>
  <c r="S27" i="119" s="1"/>
  <c r="Q29" i="119"/>
  <c r="S29" i="119" s="1"/>
  <c r="Q37" i="119"/>
  <c r="S37" i="119" s="1"/>
  <c r="U38" i="119"/>
  <c r="V38" i="119" s="1"/>
  <c r="Q41" i="119"/>
  <c r="S41" i="119" s="1"/>
  <c r="U42" i="119"/>
  <c r="V42" i="119" s="1"/>
  <c r="Q45" i="119"/>
  <c r="S45" i="119" s="1"/>
  <c r="U46" i="119"/>
  <c r="V46" i="119" s="1"/>
  <c r="Q49" i="119"/>
  <c r="S49" i="119" s="1"/>
  <c r="U50" i="119"/>
  <c r="V50" i="119" s="1"/>
  <c r="Q80" i="119"/>
  <c r="S80" i="119" s="1"/>
  <c r="Q82" i="119"/>
  <c r="S82" i="119" s="1"/>
  <c r="Q88" i="119"/>
  <c r="S88" i="119" s="1"/>
  <c r="U89" i="119"/>
  <c r="V89" i="119" s="1"/>
  <c r="Q92" i="119"/>
  <c r="S92" i="119" s="1"/>
  <c r="U93" i="119"/>
  <c r="V93" i="119" s="1"/>
  <c r="U99" i="119"/>
  <c r="V99" i="119" s="1"/>
  <c r="Q102" i="119"/>
  <c r="S102" i="119" s="1"/>
  <c r="U103" i="119"/>
  <c r="V103" i="119" s="1"/>
  <c r="U109" i="119"/>
  <c r="V109" i="119" s="1"/>
  <c r="Q112" i="119"/>
  <c r="S112" i="119" s="1"/>
  <c r="U113" i="119"/>
  <c r="V113" i="119" s="1"/>
  <c r="Q116" i="119"/>
  <c r="S116" i="119" s="1"/>
  <c r="U117" i="119"/>
  <c r="V117" i="119" s="1"/>
  <c r="Q119" i="119"/>
  <c r="S119" i="119" s="1"/>
  <c r="U120" i="119"/>
  <c r="V120" i="119" s="1"/>
  <c r="Q123" i="119"/>
  <c r="S123" i="119" s="1"/>
  <c r="U124" i="119"/>
  <c r="V124" i="119" s="1"/>
  <c r="Q139" i="119"/>
  <c r="S139" i="119" s="1"/>
  <c r="Q141" i="119"/>
  <c r="S141" i="119" s="1"/>
  <c r="Q143" i="119"/>
  <c r="S143" i="119" s="1"/>
  <c r="Q144" i="119"/>
  <c r="S144" i="119" s="1"/>
  <c r="Q146" i="119"/>
  <c r="S146" i="119" s="1"/>
  <c r="Q159" i="119"/>
  <c r="S159" i="119" s="1"/>
  <c r="V159" i="119" s="1"/>
  <c r="U168" i="119"/>
  <c r="V168" i="119" s="1"/>
  <c r="V170" i="119" s="1"/>
  <c r="Q175" i="119"/>
  <c r="S175" i="119" s="1"/>
  <c r="U176" i="119"/>
  <c r="V176" i="119" s="1"/>
  <c r="Q179" i="119"/>
  <c r="S179" i="119" s="1"/>
  <c r="U180" i="119"/>
  <c r="V180" i="119" s="1"/>
  <c r="Q183" i="119"/>
  <c r="S183" i="119" s="1"/>
  <c r="U184" i="119"/>
  <c r="V184" i="119" s="1"/>
  <c r="Q187" i="119"/>
  <c r="S187" i="119" s="1"/>
  <c r="Q191" i="119"/>
  <c r="S191" i="119" s="1"/>
  <c r="U192" i="119"/>
  <c r="V192" i="119" s="1"/>
  <c r="Q195" i="119"/>
  <c r="S195" i="119" s="1"/>
  <c r="Q199" i="119"/>
  <c r="S199" i="119" s="1"/>
  <c r="Q205" i="119"/>
  <c r="S205" i="119" s="1"/>
  <c r="Q210" i="119"/>
  <c r="S210" i="119" s="1"/>
  <c r="Q214" i="119"/>
  <c r="S214" i="119" s="1"/>
  <c r="Q218" i="119"/>
  <c r="S218" i="119" s="1"/>
  <c r="U235" i="119"/>
  <c r="V235" i="119" s="1"/>
  <c r="V236" i="119" s="1"/>
  <c r="U248" i="119"/>
  <c r="V248" i="119" s="1"/>
  <c r="U256" i="119"/>
  <c r="V256" i="119" s="1"/>
  <c r="V257" i="119" s="1"/>
  <c r="U265" i="119"/>
  <c r="V265" i="119" s="1"/>
  <c r="U267" i="119"/>
  <c r="V267" i="119" s="1"/>
  <c r="U24" i="119"/>
  <c r="V24" i="119" s="1"/>
  <c r="U27" i="119"/>
  <c r="V27" i="119" s="1"/>
  <c r="U29" i="119"/>
  <c r="V29" i="119" s="1"/>
  <c r="Q36" i="119"/>
  <c r="S36" i="119" s="1"/>
  <c r="Q40" i="119"/>
  <c r="S40" i="119" s="1"/>
  <c r="Q44" i="119"/>
  <c r="S44" i="119" s="1"/>
  <c r="Q48" i="119"/>
  <c r="S48" i="119" s="1"/>
  <c r="Q51" i="119"/>
  <c r="S51" i="119" s="1"/>
  <c r="V59" i="119"/>
  <c r="U80" i="119"/>
  <c r="V80" i="119" s="1"/>
  <c r="U82" i="119"/>
  <c r="V82" i="119" s="1"/>
  <c r="Q87" i="119"/>
  <c r="S87" i="119" s="1"/>
  <c r="Q91" i="119"/>
  <c r="S91" i="119" s="1"/>
  <c r="Q95" i="119"/>
  <c r="S95" i="119" s="1"/>
  <c r="Q98" i="119"/>
  <c r="S98" i="119" s="1"/>
  <c r="Q101" i="119"/>
  <c r="S101" i="119" s="1"/>
  <c r="Q105" i="119"/>
  <c r="S105" i="119" s="1"/>
  <c r="Q111" i="119"/>
  <c r="S111" i="119" s="1"/>
  <c r="Q115" i="119"/>
  <c r="S115" i="119" s="1"/>
  <c r="Q118" i="119"/>
  <c r="S118" i="119" s="1"/>
  <c r="Q122" i="119"/>
  <c r="S122" i="119" s="1"/>
  <c r="U139" i="119"/>
  <c r="V139" i="119" s="1"/>
  <c r="U141" i="119"/>
  <c r="V141" i="119" s="1"/>
  <c r="U143" i="119"/>
  <c r="V143" i="119" s="1"/>
  <c r="U144" i="119"/>
  <c r="V144" i="119" s="1"/>
  <c r="U146" i="119"/>
  <c r="V146" i="119" s="1"/>
  <c r="U159" i="119"/>
  <c r="Q174" i="119"/>
  <c r="S174" i="119" s="1"/>
  <c r="U175" i="119"/>
  <c r="V175" i="119" s="1"/>
  <c r="Q178" i="119"/>
  <c r="S178" i="119" s="1"/>
  <c r="U179" i="119"/>
  <c r="V179" i="119" s="1"/>
  <c r="U183" i="119"/>
  <c r="V183" i="119" s="1"/>
  <c r="Q188" i="119"/>
  <c r="S188" i="119" s="1"/>
  <c r="Q189" i="119"/>
  <c r="S189" i="119" s="1"/>
  <c r="Q190" i="119"/>
  <c r="S190" i="119" s="1"/>
  <c r="U191" i="119"/>
  <c r="V191" i="119" s="1"/>
  <c r="Q194" i="119"/>
  <c r="S194" i="119" s="1"/>
  <c r="U195" i="119"/>
  <c r="V195" i="119" s="1"/>
  <c r="Q198" i="119"/>
  <c r="S198" i="119" s="1"/>
  <c r="U199" i="119"/>
  <c r="V199" i="119" s="1"/>
  <c r="Q204" i="119"/>
  <c r="S204" i="119" s="1"/>
  <c r="U205" i="119"/>
  <c r="V205" i="119" s="1"/>
  <c r="Q208" i="119"/>
  <c r="S208" i="119" s="1"/>
  <c r="Q209" i="119"/>
  <c r="S209" i="119" s="1"/>
  <c r="U210" i="119"/>
  <c r="V210" i="119" s="1"/>
  <c r="Q213" i="119"/>
  <c r="S213" i="119" s="1"/>
  <c r="U214" i="119"/>
  <c r="V214" i="119" s="1"/>
  <c r="Q217" i="119"/>
  <c r="S217" i="119" s="1"/>
  <c r="U218" i="119"/>
  <c r="V218" i="119" s="1"/>
  <c r="U228" i="119"/>
  <c r="V228" i="119" s="1"/>
  <c r="U230" i="119"/>
  <c r="V230" i="119" s="1"/>
  <c r="U239" i="119"/>
  <c r="V239" i="119" s="1"/>
  <c r="U241" i="119"/>
  <c r="V241" i="119" s="1"/>
  <c r="U243" i="119"/>
  <c r="V243" i="119" s="1"/>
  <c r="U260" i="119"/>
  <c r="V260" i="119" s="1"/>
  <c r="V261" i="119" s="1"/>
  <c r="U275" i="119"/>
  <c r="V275" i="119" s="1"/>
  <c r="V277" i="119" s="1"/>
  <c r="Q23" i="119"/>
  <c r="S23" i="119" s="1"/>
  <c r="Q25" i="119"/>
  <c r="S25" i="119" s="1"/>
  <c r="Q26" i="119"/>
  <c r="S26" i="119" s="1"/>
  <c r="Q28" i="119"/>
  <c r="S28" i="119" s="1"/>
  <c r="Q30" i="119"/>
  <c r="S30" i="119" s="1"/>
  <c r="U36" i="119"/>
  <c r="V36" i="119" s="1"/>
  <c r="U40" i="119"/>
  <c r="V40" i="119" s="1"/>
  <c r="U44" i="119"/>
  <c r="V44" i="119" s="1"/>
  <c r="U48" i="119"/>
  <c r="V48" i="119" s="1"/>
  <c r="U51" i="119"/>
  <c r="V51" i="119" s="1"/>
  <c r="Q55" i="119"/>
  <c r="S55" i="119" s="1"/>
  <c r="Q58" i="119"/>
  <c r="S58" i="119" s="1"/>
  <c r="Q79" i="119"/>
  <c r="S79" i="119" s="1"/>
  <c r="Q81" i="119"/>
  <c r="S81" i="119" s="1"/>
  <c r="U87" i="119"/>
  <c r="V87" i="119" s="1"/>
  <c r="U91" i="119"/>
  <c r="V91" i="119" s="1"/>
  <c r="U95" i="119"/>
  <c r="V95" i="119" s="1"/>
  <c r="U98" i="119"/>
  <c r="V98" i="119" s="1"/>
  <c r="U101" i="119"/>
  <c r="V101" i="119" s="1"/>
  <c r="U105" i="119"/>
  <c r="V105" i="119" s="1"/>
  <c r="U111" i="119"/>
  <c r="V111" i="119" s="1"/>
  <c r="U115" i="119"/>
  <c r="V115" i="119" s="1"/>
  <c r="U118" i="119"/>
  <c r="V118" i="119" s="1"/>
  <c r="U122" i="119"/>
  <c r="V122" i="119" s="1"/>
  <c r="Q138" i="119"/>
  <c r="S138" i="119" s="1"/>
  <c r="Q140" i="119"/>
  <c r="S140" i="119" s="1"/>
  <c r="Q142" i="119"/>
  <c r="S142" i="119" s="1"/>
  <c r="Q145" i="119"/>
  <c r="S145" i="119" s="1"/>
  <c r="Q147" i="119"/>
  <c r="S147" i="119" s="1"/>
  <c r="Q158" i="119"/>
  <c r="S158" i="119" s="1"/>
  <c r="Q173" i="119"/>
  <c r="S173" i="119" s="1"/>
  <c r="Q185" i="119"/>
  <c r="S185" i="119" s="1"/>
  <c r="U188" i="119"/>
  <c r="V188" i="119" s="1"/>
  <c r="U189" i="119"/>
  <c r="V189" i="119" s="1"/>
  <c r="Q193" i="119"/>
  <c r="S193" i="119" s="1"/>
  <c r="U194" i="119"/>
  <c r="V194" i="119" s="1"/>
  <c r="Q197" i="119"/>
  <c r="S197" i="119" s="1"/>
  <c r="U204" i="119"/>
  <c r="V204" i="119" s="1"/>
  <c r="Q207" i="119"/>
  <c r="S207" i="119" s="1"/>
  <c r="U208" i="119"/>
  <c r="V208" i="119" s="1"/>
  <c r="U209" i="119"/>
  <c r="V209" i="119" s="1"/>
  <c r="U213" i="119"/>
  <c r="V213" i="119" s="1"/>
  <c r="U217" i="119"/>
  <c r="V217" i="119" s="1"/>
  <c r="U223" i="119"/>
  <c r="V223" i="119" s="1"/>
  <c r="V224" i="119" s="1"/>
  <c r="Q227" i="119"/>
  <c r="S227" i="119" s="1"/>
  <c r="Q229" i="119"/>
  <c r="S229" i="119" s="1"/>
  <c r="Q231" i="119"/>
  <c r="S231" i="119" s="1"/>
  <c r="Q240" i="119"/>
  <c r="S240" i="119" s="1"/>
  <c r="Q242" i="119"/>
  <c r="S242" i="119" s="1"/>
  <c r="U247" i="119"/>
  <c r="V247" i="119" s="1"/>
  <c r="U249" i="119"/>
  <c r="V249" i="119" s="1"/>
  <c r="Q253" i="119"/>
  <c r="S253" i="119" s="1"/>
  <c r="S254" i="119" s="1"/>
  <c r="U268" i="119"/>
  <c r="V268" i="119" s="1"/>
  <c r="Q272" i="119"/>
  <c r="S272" i="119" s="1"/>
  <c r="Q274" i="119"/>
  <c r="S274" i="119" s="1"/>
  <c r="V26" i="118"/>
  <c r="Q125" i="118"/>
  <c r="S125" i="118" s="1"/>
  <c r="Q129" i="118"/>
  <c r="S129" i="118" s="1"/>
  <c r="Q133" i="118"/>
  <c r="S133" i="118" s="1"/>
  <c r="Q36" i="118"/>
  <c r="S36" i="118" s="1"/>
  <c r="Q43" i="118"/>
  <c r="S43" i="118" s="1"/>
  <c r="R364" i="118"/>
  <c r="Q31" i="118"/>
  <c r="S31" i="118" s="1"/>
  <c r="U32" i="118"/>
  <c r="V32" i="118" s="1"/>
  <c r="Q35" i="118"/>
  <c r="S35" i="118" s="1"/>
  <c r="U36" i="118"/>
  <c r="V36" i="118" s="1"/>
  <c r="Q38" i="118"/>
  <c r="S38" i="118" s="1"/>
  <c r="U39" i="118"/>
  <c r="V39" i="118" s="1"/>
  <c r="Q42" i="118"/>
  <c r="S42" i="118" s="1"/>
  <c r="U43" i="118"/>
  <c r="V43" i="118" s="1"/>
  <c r="Q48" i="118"/>
  <c r="S48" i="118" s="1"/>
  <c r="Q50" i="118"/>
  <c r="S50" i="118" s="1"/>
  <c r="Q52" i="118"/>
  <c r="S52" i="118" s="1"/>
  <c r="Q54" i="118"/>
  <c r="S54" i="118" s="1"/>
  <c r="Q56" i="118"/>
  <c r="S56" i="118" s="1"/>
  <c r="Q58" i="118"/>
  <c r="S58" i="118" s="1"/>
  <c r="Q60" i="118"/>
  <c r="S60" i="118" s="1"/>
  <c r="Q66" i="118"/>
  <c r="S66" i="118" s="1"/>
  <c r="Q68" i="118"/>
  <c r="S68" i="118" s="1"/>
  <c r="Q78" i="118"/>
  <c r="S78" i="118" s="1"/>
  <c r="U79" i="118"/>
  <c r="V79" i="118" s="1"/>
  <c r="Q84" i="118"/>
  <c r="S84" i="118" s="1"/>
  <c r="Q87" i="118"/>
  <c r="S87" i="118" s="1"/>
  <c r="U88" i="118"/>
  <c r="V88" i="118" s="1"/>
  <c r="Q91" i="118"/>
  <c r="S91" i="118" s="1"/>
  <c r="U92" i="118"/>
  <c r="V92" i="118" s="1"/>
  <c r="Q97" i="118"/>
  <c r="S97" i="118" s="1"/>
  <c r="U98" i="118"/>
  <c r="V98" i="118" s="1"/>
  <c r="Q101" i="118"/>
  <c r="S101" i="118" s="1"/>
  <c r="U102" i="118"/>
  <c r="V102" i="118" s="1"/>
  <c r="Q105" i="118"/>
  <c r="S105" i="118" s="1"/>
  <c r="Q123" i="118"/>
  <c r="S123" i="118" s="1"/>
  <c r="S322" i="118"/>
  <c r="Q126" i="118"/>
  <c r="S126" i="118" s="1"/>
  <c r="Q130" i="118"/>
  <c r="S130" i="118" s="1"/>
  <c r="Q134" i="118"/>
  <c r="S134" i="118" s="1"/>
  <c r="Q30" i="118"/>
  <c r="S30" i="118" s="1"/>
  <c r="U48" i="118"/>
  <c r="V48" i="118" s="1"/>
  <c r="U50" i="118"/>
  <c r="V50" i="118" s="1"/>
  <c r="U52" i="118"/>
  <c r="V52" i="118" s="1"/>
  <c r="U54" i="118"/>
  <c r="V54" i="118" s="1"/>
  <c r="U56" i="118"/>
  <c r="V56" i="118" s="1"/>
  <c r="U58" i="118"/>
  <c r="V58" i="118" s="1"/>
  <c r="U60" i="118"/>
  <c r="V60" i="118" s="1"/>
  <c r="U66" i="118"/>
  <c r="V66" i="118" s="1"/>
  <c r="U68" i="118"/>
  <c r="V68" i="118" s="1"/>
  <c r="Q74" i="118"/>
  <c r="S74" i="118" s="1"/>
  <c r="Q77" i="118"/>
  <c r="S77" i="118" s="1"/>
  <c r="Q81" i="118"/>
  <c r="S81" i="118" s="1"/>
  <c r="Q86" i="118"/>
  <c r="S86" i="118" s="1"/>
  <c r="Q90" i="118"/>
  <c r="S90" i="118" s="1"/>
  <c r="Q100" i="118"/>
  <c r="S100" i="118" s="1"/>
  <c r="Q104" i="118"/>
  <c r="S104" i="118" s="1"/>
  <c r="Q116" i="118"/>
  <c r="S116" i="118" s="1"/>
  <c r="S120" i="118" s="1"/>
  <c r="U123" i="118"/>
  <c r="V123" i="118" s="1"/>
  <c r="Q127" i="118"/>
  <c r="S127" i="118" s="1"/>
  <c r="Q131" i="118"/>
  <c r="S131" i="118" s="1"/>
  <c r="U135" i="118"/>
  <c r="V135" i="118" s="1"/>
  <c r="Q135" i="118"/>
  <c r="S135" i="118" s="1"/>
  <c r="Q34" i="118"/>
  <c r="S34" i="118" s="1"/>
  <c r="Q41" i="118"/>
  <c r="S41" i="118" s="1"/>
  <c r="Q29" i="118"/>
  <c r="S29" i="118" s="1"/>
  <c r="U30" i="118"/>
  <c r="V30" i="118" s="1"/>
  <c r="U41" i="118"/>
  <c r="V41" i="118" s="1"/>
  <c r="Q49" i="118"/>
  <c r="S49" i="118" s="1"/>
  <c r="Q51" i="118"/>
  <c r="S51" i="118" s="1"/>
  <c r="Q53" i="118"/>
  <c r="S53" i="118" s="1"/>
  <c r="Q55" i="118"/>
  <c r="S55" i="118" s="1"/>
  <c r="Q57" i="118"/>
  <c r="S57" i="118" s="1"/>
  <c r="Q59" i="118"/>
  <c r="S59" i="118" s="1"/>
  <c r="Q61" i="118"/>
  <c r="S61" i="118" s="1"/>
  <c r="Q65" i="118"/>
  <c r="S65" i="118" s="1"/>
  <c r="Q67" i="118"/>
  <c r="S67" i="118" s="1"/>
  <c r="Q85" i="118"/>
  <c r="S85" i="118" s="1"/>
  <c r="U125" i="118"/>
  <c r="V125" i="118" s="1"/>
  <c r="U129" i="118"/>
  <c r="V129" i="118" s="1"/>
  <c r="U133" i="118"/>
  <c r="V133" i="118" s="1"/>
  <c r="S164" i="118"/>
  <c r="S287" i="118"/>
  <c r="Q124" i="118"/>
  <c r="S124" i="118" s="1"/>
  <c r="Q128" i="118"/>
  <c r="S128" i="118" s="1"/>
  <c r="Q132" i="118"/>
  <c r="S132" i="118" s="1"/>
  <c r="V126" i="118"/>
  <c r="V130" i="118"/>
  <c r="V134" i="118"/>
  <c r="Q136" i="118"/>
  <c r="S136" i="118" s="1"/>
  <c r="Q138" i="118"/>
  <c r="S138" i="118" s="1"/>
  <c r="Q140" i="118"/>
  <c r="S140" i="118" s="1"/>
  <c r="Q142" i="118"/>
  <c r="S142" i="118" s="1"/>
  <c r="Q144" i="118"/>
  <c r="S144" i="118" s="1"/>
  <c r="Q146" i="118"/>
  <c r="S146" i="118" s="1"/>
  <c r="Q153" i="118"/>
  <c r="S153" i="118" s="1"/>
  <c r="Q155" i="118"/>
  <c r="S155" i="118" s="1"/>
  <c r="Q157" i="118"/>
  <c r="S157" i="118" s="1"/>
  <c r="Q168" i="118"/>
  <c r="S168" i="118" s="1"/>
  <c r="Q170" i="118"/>
  <c r="S170" i="118" s="1"/>
  <c r="Q172" i="118"/>
  <c r="S172" i="118" s="1"/>
  <c r="Q174" i="118"/>
  <c r="S174" i="118" s="1"/>
  <c r="Q188" i="118"/>
  <c r="S188" i="118" s="1"/>
  <c r="U189" i="118"/>
  <c r="V189" i="118" s="1"/>
  <c r="Q192" i="118"/>
  <c r="S192" i="118" s="1"/>
  <c r="U193" i="118"/>
  <c r="V193" i="118" s="1"/>
  <c r="Q196" i="118"/>
  <c r="S196" i="118" s="1"/>
  <c r="U197" i="118"/>
  <c r="V197" i="118" s="1"/>
  <c r="Q200" i="118"/>
  <c r="S200" i="118" s="1"/>
  <c r="U201" i="118"/>
  <c r="V201" i="118" s="1"/>
  <c r="Q204" i="118"/>
  <c r="S204" i="118" s="1"/>
  <c r="U205" i="118"/>
  <c r="V205" i="118" s="1"/>
  <c r="Q208" i="118"/>
  <c r="S208" i="118" s="1"/>
  <c r="U209" i="118"/>
  <c r="V209" i="118" s="1"/>
  <c r="Q212" i="118"/>
  <c r="S212" i="118" s="1"/>
  <c r="U213" i="118"/>
  <c r="V213" i="118" s="1"/>
  <c r="U220" i="118"/>
  <c r="V220" i="118" s="1"/>
  <c r="Q224" i="118"/>
  <c r="S224" i="118" s="1"/>
  <c r="U225" i="118"/>
  <c r="V225" i="118" s="1"/>
  <c r="Q228" i="118"/>
  <c r="S228" i="118" s="1"/>
  <c r="U229" i="118"/>
  <c r="V229" i="118" s="1"/>
  <c r="Q234" i="118"/>
  <c r="S234" i="118" s="1"/>
  <c r="U235" i="118"/>
  <c r="V235" i="118" s="1"/>
  <c r="Q248" i="118"/>
  <c r="S248" i="118" s="1"/>
  <c r="Q250" i="118"/>
  <c r="S250" i="118" s="1"/>
  <c r="Q269" i="118"/>
  <c r="S269" i="118" s="1"/>
  <c r="Q271" i="118"/>
  <c r="S271" i="118" s="1"/>
  <c r="Q273" i="118"/>
  <c r="S273" i="118" s="1"/>
  <c r="Q275" i="118"/>
  <c r="S275" i="118" s="1"/>
  <c r="Q277" i="118"/>
  <c r="S277" i="118" s="1"/>
  <c r="Q279" i="118"/>
  <c r="S279" i="118" s="1"/>
  <c r="Q281" i="118"/>
  <c r="S281" i="118" s="1"/>
  <c r="Q290" i="118"/>
  <c r="S290" i="118" s="1"/>
  <c r="Q292" i="118"/>
  <c r="S292" i="118" s="1"/>
  <c r="Q294" i="118"/>
  <c r="S294" i="118" s="1"/>
  <c r="Q296" i="118"/>
  <c r="S296" i="118" s="1"/>
  <c r="U301" i="118"/>
  <c r="V301" i="118" s="1"/>
  <c r="Q302" i="118"/>
  <c r="S302" i="118" s="1"/>
  <c r="Q304" i="118"/>
  <c r="S304" i="118" s="1"/>
  <c r="Q306" i="118"/>
  <c r="S306" i="118" s="1"/>
  <c r="Q308" i="118"/>
  <c r="S308" i="118" s="1"/>
  <c r="Q310" i="118"/>
  <c r="S310" i="118" s="1"/>
  <c r="Q312" i="118"/>
  <c r="S312" i="118" s="1"/>
  <c r="Q314" i="118"/>
  <c r="S314" i="118" s="1"/>
  <c r="U320" i="118"/>
  <c r="V320" i="118" s="1"/>
  <c r="Q326" i="118"/>
  <c r="S326" i="118" s="1"/>
  <c r="U341" i="118"/>
  <c r="V341" i="118" s="1"/>
  <c r="U343" i="118"/>
  <c r="V343" i="118" s="1"/>
  <c r="Q347" i="118"/>
  <c r="S347" i="118" s="1"/>
  <c r="Q349" i="118"/>
  <c r="S349" i="118" s="1"/>
  <c r="Q351" i="118"/>
  <c r="S351" i="118" s="1"/>
  <c r="Q361" i="118"/>
  <c r="S361" i="118" s="1"/>
  <c r="S362" i="118" s="1"/>
  <c r="U136" i="118"/>
  <c r="V136" i="118" s="1"/>
  <c r="U138" i="118"/>
  <c r="V138" i="118" s="1"/>
  <c r="U140" i="118"/>
  <c r="V140" i="118" s="1"/>
  <c r="U142" i="118"/>
  <c r="V142" i="118" s="1"/>
  <c r="U144" i="118"/>
  <c r="V144" i="118" s="1"/>
  <c r="U146" i="118"/>
  <c r="V146" i="118" s="1"/>
  <c r="U153" i="118"/>
  <c r="V153" i="118" s="1"/>
  <c r="U155" i="118"/>
  <c r="V155" i="118" s="1"/>
  <c r="U157" i="118"/>
  <c r="V157" i="118" s="1"/>
  <c r="U168" i="118"/>
  <c r="V168" i="118" s="1"/>
  <c r="U170" i="118"/>
  <c r="V170" i="118" s="1"/>
  <c r="U172" i="118"/>
  <c r="V172" i="118" s="1"/>
  <c r="U174" i="118"/>
  <c r="V174" i="118" s="1"/>
  <c r="U188" i="118"/>
  <c r="V188" i="118" s="1"/>
  <c r="Q191" i="118"/>
  <c r="S191" i="118" s="1"/>
  <c r="Q195" i="118"/>
  <c r="S195" i="118" s="1"/>
  <c r="Q199" i="118"/>
  <c r="S199" i="118" s="1"/>
  <c r="Q203" i="118"/>
  <c r="S203" i="118" s="1"/>
  <c r="Q207" i="118"/>
  <c r="S207" i="118" s="1"/>
  <c r="Q211" i="118"/>
  <c r="S211" i="118" s="1"/>
  <c r="Q215" i="118"/>
  <c r="S215" i="118" s="1"/>
  <c r="Q223" i="118"/>
  <c r="S223" i="118" s="1"/>
  <c r="Q227" i="118"/>
  <c r="S227" i="118" s="1"/>
  <c r="Q233" i="118"/>
  <c r="S233" i="118" s="1"/>
  <c r="U248" i="118"/>
  <c r="V248" i="118" s="1"/>
  <c r="U250" i="118"/>
  <c r="V250" i="118" s="1"/>
  <c r="U269" i="118"/>
  <c r="V269" i="118" s="1"/>
  <c r="U271" i="118"/>
  <c r="V271" i="118" s="1"/>
  <c r="U273" i="118"/>
  <c r="V273" i="118" s="1"/>
  <c r="U275" i="118"/>
  <c r="V275" i="118" s="1"/>
  <c r="U277" i="118"/>
  <c r="V277" i="118" s="1"/>
  <c r="U279" i="118"/>
  <c r="V279" i="118" s="1"/>
  <c r="U281" i="118"/>
  <c r="V281" i="118" s="1"/>
  <c r="U290" i="118"/>
  <c r="V290" i="118" s="1"/>
  <c r="U292" i="118"/>
  <c r="V292" i="118" s="1"/>
  <c r="U294" i="118"/>
  <c r="V294" i="118" s="1"/>
  <c r="U296" i="118"/>
  <c r="V296" i="118" s="1"/>
  <c r="U302" i="118"/>
  <c r="V302" i="118" s="1"/>
  <c r="U304" i="118"/>
  <c r="V304" i="118" s="1"/>
  <c r="U306" i="118"/>
  <c r="V306" i="118" s="1"/>
  <c r="U308" i="118"/>
  <c r="V308" i="118" s="1"/>
  <c r="U310" i="118"/>
  <c r="V310" i="118" s="1"/>
  <c r="U312" i="118"/>
  <c r="V312" i="118" s="1"/>
  <c r="U314" i="118"/>
  <c r="V314" i="118" s="1"/>
  <c r="U326" i="118"/>
  <c r="V326" i="118" s="1"/>
  <c r="V327" i="118" s="1"/>
  <c r="Q334" i="118"/>
  <c r="S334" i="118" s="1"/>
  <c r="S344" i="118" s="1"/>
  <c r="U347" i="118"/>
  <c r="V347" i="118" s="1"/>
  <c r="U349" i="118"/>
  <c r="V349" i="118" s="1"/>
  <c r="U351" i="118"/>
  <c r="V351" i="118" s="1"/>
  <c r="Q353" i="118"/>
  <c r="S353" i="118" s="1"/>
  <c r="Q355" i="118"/>
  <c r="S355" i="118" s="1"/>
  <c r="U361" i="118"/>
  <c r="V361" i="118" s="1"/>
  <c r="V362" i="118" s="1"/>
  <c r="J370" i="118"/>
  <c r="Q370" i="118"/>
  <c r="S370" i="118" s="1"/>
  <c r="S373" i="118" s="1"/>
  <c r="Q372" i="118"/>
  <c r="S372" i="118" s="1"/>
  <c r="Q137" i="118"/>
  <c r="S137" i="118" s="1"/>
  <c r="Q139" i="118"/>
  <c r="S139" i="118" s="1"/>
  <c r="Q141" i="118"/>
  <c r="S141" i="118" s="1"/>
  <c r="Q143" i="118"/>
  <c r="S143" i="118" s="1"/>
  <c r="Q145" i="118"/>
  <c r="S145" i="118" s="1"/>
  <c r="Q147" i="118"/>
  <c r="S147" i="118" s="1"/>
  <c r="Q152" i="118"/>
  <c r="S152" i="118" s="1"/>
  <c r="Q154" i="118"/>
  <c r="S154" i="118" s="1"/>
  <c r="Q156" i="118"/>
  <c r="S156" i="118" s="1"/>
  <c r="Q167" i="118"/>
  <c r="S167" i="118" s="1"/>
  <c r="Q169" i="118"/>
  <c r="S169" i="118" s="1"/>
  <c r="Q171" i="118"/>
  <c r="S171" i="118" s="1"/>
  <c r="Q173" i="118"/>
  <c r="S173" i="118" s="1"/>
  <c r="Q175" i="118"/>
  <c r="S175" i="118" s="1"/>
  <c r="U191" i="118"/>
  <c r="V191" i="118" s="1"/>
  <c r="U195" i="118"/>
  <c r="V195" i="118" s="1"/>
  <c r="U199" i="118"/>
  <c r="V199" i="118" s="1"/>
  <c r="U203" i="118"/>
  <c r="V203" i="118" s="1"/>
  <c r="U207" i="118"/>
  <c r="V207" i="118" s="1"/>
  <c r="U211" i="118"/>
  <c r="V211" i="118" s="1"/>
  <c r="U215" i="118"/>
  <c r="V215" i="118" s="1"/>
  <c r="Q222" i="118"/>
  <c r="S222" i="118" s="1"/>
  <c r="U223" i="118"/>
  <c r="V223" i="118" s="1"/>
  <c r="U227" i="118"/>
  <c r="V227" i="118" s="1"/>
  <c r="U233" i="118"/>
  <c r="V233" i="118" s="1"/>
  <c r="Q249" i="118"/>
  <c r="S249" i="118" s="1"/>
  <c r="Q268" i="118"/>
  <c r="S268" i="118" s="1"/>
  <c r="Q270" i="118"/>
  <c r="S270" i="118" s="1"/>
  <c r="Q272" i="118"/>
  <c r="S272" i="118" s="1"/>
  <c r="Q274" i="118"/>
  <c r="S274" i="118" s="1"/>
  <c r="Q276" i="118"/>
  <c r="S276" i="118" s="1"/>
  <c r="Q278" i="118"/>
  <c r="S278" i="118" s="1"/>
  <c r="Q280" i="118"/>
  <c r="S280" i="118" s="1"/>
  <c r="Q291" i="118"/>
  <c r="S291" i="118" s="1"/>
  <c r="Q293" i="118"/>
  <c r="S293" i="118" s="1"/>
  <c r="Q295" i="118"/>
  <c r="S295" i="118" s="1"/>
  <c r="Q303" i="118"/>
  <c r="S303" i="118" s="1"/>
  <c r="Q305" i="118"/>
  <c r="S305" i="118" s="1"/>
  <c r="Q307" i="118"/>
  <c r="S307" i="118" s="1"/>
  <c r="Q309" i="118"/>
  <c r="S309" i="118" s="1"/>
  <c r="Q311" i="118"/>
  <c r="S311" i="118" s="1"/>
  <c r="Q313" i="118"/>
  <c r="S313" i="118" s="1"/>
  <c r="U319" i="118"/>
  <c r="V319" i="118" s="1"/>
  <c r="V322" i="118" s="1"/>
  <c r="U321" i="118"/>
  <c r="V321" i="118" s="1"/>
  <c r="Q325" i="118"/>
  <c r="S325" i="118" s="1"/>
  <c r="S327" i="118" s="1"/>
  <c r="U330" i="118"/>
  <c r="V330" i="118" s="1"/>
  <c r="V331" i="118" s="1"/>
  <c r="U334" i="118"/>
  <c r="V334" i="118" s="1"/>
  <c r="U336" i="118"/>
  <c r="V336" i="118" s="1"/>
  <c r="U338" i="118"/>
  <c r="V338" i="118" s="1"/>
  <c r="U340" i="118"/>
  <c r="V340" i="118" s="1"/>
  <c r="U342" i="118"/>
  <c r="V342" i="118" s="1"/>
  <c r="U353" i="118"/>
  <c r="V353" i="118" s="1"/>
  <c r="U355" i="118"/>
  <c r="V355" i="118" s="1"/>
  <c r="U370" i="118"/>
  <c r="V370" i="118" s="1"/>
  <c r="U372" i="118"/>
  <c r="V372" i="118" s="1"/>
  <c r="X12" i="120" l="1"/>
  <c r="S184" i="118"/>
  <c r="V106" i="118"/>
  <c r="S237" i="118"/>
  <c r="V120" i="118"/>
  <c r="S282" i="118"/>
  <c r="V373" i="118"/>
  <c r="V282" i="118"/>
  <c r="S315" i="118"/>
  <c r="S69" i="118"/>
  <c r="S94" i="118"/>
  <c r="V69" i="118"/>
  <c r="X59" i="120"/>
  <c r="S265" i="118"/>
  <c r="V265" i="118"/>
  <c r="V184" i="118"/>
  <c r="V287" i="118"/>
  <c r="S158" i="118"/>
  <c r="V158" i="118"/>
  <c r="X158" i="120"/>
  <c r="X142" i="120"/>
  <c r="X128" i="120"/>
  <c r="X35" i="120"/>
  <c r="U184" i="120"/>
  <c r="V245" i="118"/>
  <c r="S26" i="118"/>
  <c r="V344" i="118"/>
  <c r="V315" i="118"/>
  <c r="V297" i="118"/>
  <c r="V176" i="118"/>
  <c r="V94" i="118"/>
  <c r="V44" i="118"/>
  <c r="V155" i="119"/>
  <c r="S155" i="119"/>
  <c r="S269" i="119"/>
  <c r="S277" i="119"/>
  <c r="S244" i="119"/>
  <c r="V83" i="119"/>
  <c r="S250" i="119"/>
  <c r="V232" i="119"/>
  <c r="V250" i="119"/>
  <c r="V52" i="119"/>
  <c r="V201" i="119"/>
  <c r="V106" i="119"/>
  <c r="V148" i="119"/>
  <c r="S126" i="119"/>
  <c r="V269" i="119"/>
  <c r="V31" i="119"/>
  <c r="S31" i="119"/>
  <c r="S135" i="119"/>
  <c r="S201" i="119"/>
  <c r="V244" i="119"/>
  <c r="S106" i="119"/>
  <c r="S52" i="119"/>
  <c r="V135" i="119"/>
  <c r="S76" i="119"/>
  <c r="U48" i="120"/>
  <c r="U169" i="120"/>
  <c r="U35" i="120"/>
  <c r="U59" i="120"/>
  <c r="U128" i="120"/>
  <c r="X48" i="120"/>
  <c r="X175" i="120"/>
  <c r="U23" i="120"/>
  <c r="U12" i="120"/>
  <c r="U175" i="120"/>
  <c r="U158" i="120"/>
  <c r="X23" i="120"/>
  <c r="X169" i="120"/>
  <c r="U29" i="120"/>
  <c r="U142" i="120"/>
  <c r="X29" i="120"/>
  <c r="U188" i="120"/>
  <c r="S160" i="119"/>
  <c r="V158" i="119"/>
  <c r="V160" i="119" s="1"/>
  <c r="S232" i="119"/>
  <c r="S59" i="119"/>
  <c r="V219" i="119"/>
  <c r="S148" i="119"/>
  <c r="S83" i="119"/>
  <c r="S219" i="119"/>
  <c r="V126" i="119"/>
  <c r="V148" i="118"/>
  <c r="S176" i="118"/>
  <c r="V251" i="118"/>
  <c r="S217" i="118"/>
  <c r="S44" i="118"/>
  <c r="S148" i="118"/>
  <c r="S106" i="118"/>
  <c r="S356" i="118"/>
  <c r="S251" i="118"/>
  <c r="V237" i="118"/>
  <c r="V62" i="118"/>
  <c r="S62" i="118"/>
  <c r="V356" i="118"/>
  <c r="V217" i="118"/>
  <c r="S297" i="118"/>
  <c r="R201" i="117"/>
  <c r="P201" i="117"/>
  <c r="N201" i="117"/>
  <c r="L201" i="117"/>
  <c r="J201" i="117"/>
  <c r="H201" i="117"/>
  <c r="W201" i="117" s="1"/>
  <c r="R106" i="117"/>
  <c r="P106" i="117"/>
  <c r="N106" i="117"/>
  <c r="L106" i="117"/>
  <c r="J106" i="117"/>
  <c r="H106" i="117"/>
  <c r="W106" i="117" s="1"/>
  <c r="R105" i="117"/>
  <c r="P105" i="117"/>
  <c r="N105" i="117"/>
  <c r="L105" i="117"/>
  <c r="J105" i="117"/>
  <c r="H105" i="117"/>
  <c r="W105" i="117" s="1"/>
  <c r="R104" i="117"/>
  <c r="P104" i="117"/>
  <c r="N104" i="117"/>
  <c r="L104" i="117"/>
  <c r="J104" i="117"/>
  <c r="H104" i="117"/>
  <c r="W104" i="117" s="1"/>
  <c r="R107" i="117"/>
  <c r="P107" i="117"/>
  <c r="N107" i="117"/>
  <c r="L107" i="117"/>
  <c r="J107" i="117"/>
  <c r="H107" i="117"/>
  <c r="W107" i="117" s="1"/>
  <c r="R103" i="117"/>
  <c r="P103" i="117"/>
  <c r="N103" i="117"/>
  <c r="L103" i="117"/>
  <c r="J103" i="117"/>
  <c r="H103" i="117"/>
  <c r="W103" i="117" s="1"/>
  <c r="R102" i="117"/>
  <c r="P102" i="117"/>
  <c r="N102" i="117"/>
  <c r="L102" i="117"/>
  <c r="J102" i="117"/>
  <c r="H102" i="117"/>
  <c r="W102" i="117" s="1"/>
  <c r="R101" i="117"/>
  <c r="P101" i="117"/>
  <c r="N101" i="117"/>
  <c r="L101" i="117"/>
  <c r="J101" i="117"/>
  <c r="H101" i="117"/>
  <c r="W101" i="117" s="1"/>
  <c r="R157" i="117"/>
  <c r="P157" i="117"/>
  <c r="N157" i="117"/>
  <c r="J157" i="117"/>
  <c r="H157" i="117"/>
  <c r="W157" i="117" s="1"/>
  <c r="R126" i="117"/>
  <c r="P126" i="117"/>
  <c r="N126" i="117"/>
  <c r="L126" i="117"/>
  <c r="J126" i="117"/>
  <c r="H126" i="117"/>
  <c r="W126" i="117" s="1"/>
  <c r="R48" i="117"/>
  <c r="P48" i="117"/>
  <c r="N48" i="117"/>
  <c r="L48" i="117"/>
  <c r="J48" i="117"/>
  <c r="H48" i="117"/>
  <c r="W48" i="117" s="1"/>
  <c r="R47" i="117"/>
  <c r="P47" i="117"/>
  <c r="N47" i="117"/>
  <c r="L47" i="117"/>
  <c r="J47" i="117"/>
  <c r="H47" i="117"/>
  <c r="W47" i="117" s="1"/>
  <c r="T290" i="117"/>
  <c r="R289" i="117"/>
  <c r="P289" i="117"/>
  <c r="N289" i="117"/>
  <c r="J289" i="117"/>
  <c r="H289" i="117"/>
  <c r="W289" i="117" s="1"/>
  <c r="R288" i="117"/>
  <c r="P288" i="117"/>
  <c r="N288" i="117"/>
  <c r="J288" i="117"/>
  <c r="H288" i="117"/>
  <c r="W288" i="117" s="1"/>
  <c r="R287" i="117"/>
  <c r="P287" i="117"/>
  <c r="N287" i="117"/>
  <c r="J287" i="117"/>
  <c r="H287" i="117"/>
  <c r="W287" i="117" s="1"/>
  <c r="R286" i="117"/>
  <c r="P286" i="117"/>
  <c r="N286" i="117"/>
  <c r="J286" i="117"/>
  <c r="H286" i="117"/>
  <c r="W286" i="117" s="1"/>
  <c r="R285" i="117"/>
  <c r="P285" i="117"/>
  <c r="N285" i="117"/>
  <c r="J285" i="117"/>
  <c r="H285" i="117"/>
  <c r="W285" i="117" s="1"/>
  <c r="R284" i="117"/>
  <c r="P284" i="117"/>
  <c r="N284" i="117"/>
  <c r="J284" i="117"/>
  <c r="H284" i="117"/>
  <c r="W284" i="117" s="1"/>
  <c r="R283" i="117"/>
  <c r="P283" i="117"/>
  <c r="N283" i="117"/>
  <c r="J283" i="117"/>
  <c r="H283" i="117"/>
  <c r="W283" i="117" s="1"/>
  <c r="R282" i="117"/>
  <c r="P282" i="117"/>
  <c r="N282" i="117"/>
  <c r="J282" i="117"/>
  <c r="H282" i="117"/>
  <c r="W282" i="117" s="1"/>
  <c r="T278" i="117"/>
  <c r="R277" i="117"/>
  <c r="P277" i="117"/>
  <c r="N277" i="117"/>
  <c r="J277" i="117"/>
  <c r="H277" i="117"/>
  <c r="W277" i="117" s="1"/>
  <c r="R276" i="117"/>
  <c r="P276" i="117"/>
  <c r="N276" i="117"/>
  <c r="J276" i="117"/>
  <c r="H276" i="117"/>
  <c r="W276" i="117" s="1"/>
  <c r="R275" i="117"/>
  <c r="P275" i="117"/>
  <c r="N275" i="117"/>
  <c r="J275" i="117"/>
  <c r="H275" i="117"/>
  <c r="W275" i="117" s="1"/>
  <c r="R274" i="117"/>
  <c r="P274" i="117"/>
  <c r="N274" i="117"/>
  <c r="L274" i="117"/>
  <c r="J274" i="117"/>
  <c r="H274" i="117"/>
  <c r="W274" i="117" s="1"/>
  <c r="R273" i="117"/>
  <c r="P273" i="117"/>
  <c r="N273" i="117"/>
  <c r="J273" i="117"/>
  <c r="H273" i="117"/>
  <c r="W273" i="117" s="1"/>
  <c r="R272" i="117"/>
  <c r="P272" i="117"/>
  <c r="N272" i="117"/>
  <c r="J272" i="117"/>
  <c r="H272" i="117"/>
  <c r="W272" i="117" s="1"/>
  <c r="R271" i="117"/>
  <c r="P271" i="117"/>
  <c r="N271" i="117"/>
  <c r="J271" i="117"/>
  <c r="H271" i="117"/>
  <c r="W271" i="117" s="1"/>
  <c r="R270" i="117"/>
  <c r="P270" i="117"/>
  <c r="N270" i="117"/>
  <c r="J270" i="117"/>
  <c r="H270" i="117"/>
  <c r="W270" i="117" s="1"/>
  <c r="R269" i="117"/>
  <c r="P269" i="117"/>
  <c r="N269" i="117"/>
  <c r="J269" i="117"/>
  <c r="H269" i="117"/>
  <c r="W269" i="117" s="1"/>
  <c r="R268" i="117"/>
  <c r="P268" i="117"/>
  <c r="N268" i="117"/>
  <c r="J268" i="117"/>
  <c r="H268" i="117"/>
  <c r="W268" i="117" s="1"/>
  <c r="R267" i="117"/>
  <c r="P267" i="117"/>
  <c r="N267" i="117"/>
  <c r="J267" i="117"/>
  <c r="H267" i="117"/>
  <c r="W267" i="117" s="1"/>
  <c r="R266" i="117"/>
  <c r="P266" i="117"/>
  <c r="N266" i="117"/>
  <c r="J266" i="117"/>
  <c r="H266" i="117"/>
  <c r="W266" i="117" s="1"/>
  <c r="R265" i="117"/>
  <c r="P265" i="117"/>
  <c r="N265" i="117"/>
  <c r="J265" i="117"/>
  <c r="H265" i="117"/>
  <c r="W265" i="117" s="1"/>
  <c r="R264" i="117"/>
  <c r="P264" i="117"/>
  <c r="N264" i="117"/>
  <c r="J264" i="117"/>
  <c r="H264" i="117"/>
  <c r="W264" i="117" s="1"/>
  <c r="R263" i="117"/>
  <c r="P263" i="117"/>
  <c r="N263" i="117"/>
  <c r="J263" i="117"/>
  <c r="H263" i="117"/>
  <c r="W263" i="117" s="1"/>
  <c r="R262" i="117"/>
  <c r="P262" i="117"/>
  <c r="N262" i="117"/>
  <c r="J262" i="117"/>
  <c r="H262" i="117"/>
  <c r="W262" i="117" s="1"/>
  <c r="T259" i="117"/>
  <c r="R258" i="117"/>
  <c r="P258" i="117"/>
  <c r="N258" i="117"/>
  <c r="J258" i="117"/>
  <c r="H258" i="117"/>
  <c r="W258" i="117" s="1"/>
  <c r="T255" i="117"/>
  <c r="R254" i="117"/>
  <c r="P254" i="117"/>
  <c r="N254" i="117"/>
  <c r="J254" i="117"/>
  <c r="H254" i="117"/>
  <c r="W254" i="117" s="1"/>
  <c r="T251" i="117"/>
  <c r="R250" i="117"/>
  <c r="P250" i="117"/>
  <c r="N250" i="117"/>
  <c r="L250" i="117"/>
  <c r="J250" i="117"/>
  <c r="H250" i="117"/>
  <c r="W250" i="117" s="1"/>
  <c r="T247" i="117"/>
  <c r="R246" i="117"/>
  <c r="P246" i="117"/>
  <c r="N246" i="117"/>
  <c r="J246" i="117"/>
  <c r="H246" i="117"/>
  <c r="W246" i="117" s="1"/>
  <c r="R245" i="117"/>
  <c r="P245" i="117"/>
  <c r="N245" i="117"/>
  <c r="J245" i="117"/>
  <c r="H245" i="117"/>
  <c r="W245" i="117" s="1"/>
  <c r="T242" i="117"/>
  <c r="R241" i="117"/>
  <c r="P241" i="117"/>
  <c r="N241" i="117"/>
  <c r="J241" i="117"/>
  <c r="H241" i="117"/>
  <c r="W241" i="117" s="1"/>
  <c r="R240" i="117"/>
  <c r="P240" i="117"/>
  <c r="N240" i="117"/>
  <c r="J240" i="117"/>
  <c r="H240" i="117"/>
  <c r="W240" i="117" s="1"/>
  <c r="R239" i="117"/>
  <c r="P239" i="117"/>
  <c r="N239" i="117"/>
  <c r="J239" i="117"/>
  <c r="H239" i="117"/>
  <c r="W239" i="117" s="1"/>
  <c r="R238" i="117"/>
  <c r="P238" i="117"/>
  <c r="N238" i="117"/>
  <c r="J238" i="117"/>
  <c r="H238" i="117"/>
  <c r="W238" i="117" s="1"/>
  <c r="R237" i="117"/>
  <c r="P237" i="117"/>
  <c r="N237" i="117"/>
  <c r="J237" i="117"/>
  <c r="H237" i="117"/>
  <c r="W237" i="117" s="1"/>
  <c r="R236" i="117"/>
  <c r="P236" i="117"/>
  <c r="N236" i="117"/>
  <c r="J236" i="117"/>
  <c r="H236" i="117"/>
  <c r="W236" i="117" s="1"/>
  <c r="R235" i="117"/>
  <c r="P235" i="117"/>
  <c r="N235" i="117"/>
  <c r="J235" i="117"/>
  <c r="H235" i="117"/>
  <c r="W235" i="117" s="1"/>
  <c r="R234" i="117"/>
  <c r="P234" i="117"/>
  <c r="N234" i="117"/>
  <c r="J234" i="117"/>
  <c r="H234" i="117"/>
  <c r="W234" i="117" s="1"/>
  <c r="V230" i="117"/>
  <c r="T230" i="117"/>
  <c r="R229" i="117"/>
  <c r="P229" i="117"/>
  <c r="N229" i="117"/>
  <c r="J229" i="117"/>
  <c r="H229" i="117"/>
  <c r="W229" i="117" s="1"/>
  <c r="T225" i="117"/>
  <c r="R224" i="117"/>
  <c r="P224" i="117"/>
  <c r="N224" i="117"/>
  <c r="J224" i="117"/>
  <c r="H224" i="117"/>
  <c r="W224" i="117" s="1"/>
  <c r="R223" i="117"/>
  <c r="P223" i="117"/>
  <c r="N223" i="117"/>
  <c r="J223" i="117"/>
  <c r="H223" i="117"/>
  <c r="W223" i="117" s="1"/>
  <c r="R222" i="117"/>
  <c r="P222" i="117"/>
  <c r="N222" i="117"/>
  <c r="J222" i="117"/>
  <c r="H222" i="117"/>
  <c r="W222" i="117" s="1"/>
  <c r="T219" i="117"/>
  <c r="R218" i="117"/>
  <c r="P218" i="117"/>
  <c r="N218" i="117"/>
  <c r="J218" i="117"/>
  <c r="H218" i="117"/>
  <c r="W218" i="117" s="1"/>
  <c r="R217" i="117"/>
  <c r="P217" i="117"/>
  <c r="N217" i="117"/>
  <c r="J217" i="117"/>
  <c r="H217" i="117"/>
  <c r="W217" i="117" s="1"/>
  <c r="R216" i="117"/>
  <c r="P216" i="117"/>
  <c r="N216" i="117"/>
  <c r="J216" i="117"/>
  <c r="H216" i="117"/>
  <c r="W216" i="117" s="1"/>
  <c r="R215" i="117"/>
  <c r="P215" i="117"/>
  <c r="N215" i="117"/>
  <c r="J215" i="117"/>
  <c r="H215" i="117"/>
  <c r="W215" i="117" s="1"/>
  <c r="T212" i="117"/>
  <c r="R211" i="117"/>
  <c r="P211" i="117"/>
  <c r="N211" i="117"/>
  <c r="J211" i="117"/>
  <c r="H211" i="117"/>
  <c r="W211" i="117" s="1"/>
  <c r="R210" i="117"/>
  <c r="P210" i="117"/>
  <c r="N210" i="117"/>
  <c r="J210" i="117"/>
  <c r="H210" i="117"/>
  <c r="W210" i="117" s="1"/>
  <c r="T207" i="117"/>
  <c r="R206" i="117"/>
  <c r="P206" i="117"/>
  <c r="N206" i="117"/>
  <c r="J206" i="117"/>
  <c r="H206" i="117"/>
  <c r="W206" i="117" s="1"/>
  <c r="T203" i="117"/>
  <c r="R202" i="117"/>
  <c r="P202" i="117"/>
  <c r="N202" i="117"/>
  <c r="L202" i="117"/>
  <c r="J202" i="117"/>
  <c r="H202" i="117"/>
  <c r="W202" i="117" s="1"/>
  <c r="R200" i="117"/>
  <c r="P200" i="117"/>
  <c r="N200" i="117"/>
  <c r="L200" i="117"/>
  <c r="J200" i="117"/>
  <c r="H200" i="117"/>
  <c r="W200" i="117" s="1"/>
  <c r="R199" i="117"/>
  <c r="N199" i="117"/>
  <c r="J199" i="117"/>
  <c r="H199" i="117"/>
  <c r="W199" i="117" s="1"/>
  <c r="R198" i="117"/>
  <c r="P198" i="117"/>
  <c r="N198" i="117"/>
  <c r="L198" i="117"/>
  <c r="J198" i="117"/>
  <c r="H198" i="117"/>
  <c r="W198" i="117" s="1"/>
  <c r="R197" i="117"/>
  <c r="P197" i="117"/>
  <c r="N197" i="117"/>
  <c r="L197" i="117"/>
  <c r="J197" i="117"/>
  <c r="H197" i="117"/>
  <c r="W197" i="117" s="1"/>
  <c r="T193" i="117"/>
  <c r="R192" i="117"/>
  <c r="P192" i="117"/>
  <c r="N192" i="117"/>
  <c r="L192" i="117"/>
  <c r="J192" i="117"/>
  <c r="H192" i="117"/>
  <c r="W192" i="117" s="1"/>
  <c r="R191" i="117"/>
  <c r="P191" i="117"/>
  <c r="N191" i="117"/>
  <c r="L191" i="117"/>
  <c r="J191" i="117"/>
  <c r="H191" i="117"/>
  <c r="W191" i="117" s="1"/>
  <c r="P190" i="117"/>
  <c r="N190" i="117"/>
  <c r="L190" i="117"/>
  <c r="J190" i="117"/>
  <c r="H190" i="117"/>
  <c r="W190" i="117" s="1"/>
  <c r="P189" i="117"/>
  <c r="N189" i="117"/>
  <c r="L189" i="117"/>
  <c r="J189" i="117"/>
  <c r="H189" i="117"/>
  <c r="W189" i="117" s="1"/>
  <c r="R188" i="117"/>
  <c r="P188" i="117"/>
  <c r="N188" i="117"/>
  <c r="J188" i="117"/>
  <c r="H188" i="117"/>
  <c r="W188" i="117" s="1"/>
  <c r="P187" i="117"/>
  <c r="N187" i="117"/>
  <c r="L187" i="117"/>
  <c r="J187" i="117"/>
  <c r="H187" i="117"/>
  <c r="W187" i="117" s="1"/>
  <c r="R186" i="117"/>
  <c r="P186" i="117"/>
  <c r="N186" i="117"/>
  <c r="J186" i="117"/>
  <c r="H186" i="117"/>
  <c r="W186" i="117" s="1"/>
  <c r="R185" i="117"/>
  <c r="P185" i="117"/>
  <c r="N185" i="117"/>
  <c r="L185" i="117"/>
  <c r="J185" i="117"/>
  <c r="H185" i="117"/>
  <c r="W185" i="117" s="1"/>
  <c r="R184" i="117"/>
  <c r="P184" i="117"/>
  <c r="N184" i="117"/>
  <c r="L184" i="117"/>
  <c r="J184" i="117"/>
  <c r="H184" i="117"/>
  <c r="W184" i="117" s="1"/>
  <c r="R183" i="117"/>
  <c r="P183" i="117"/>
  <c r="N183" i="117"/>
  <c r="L183" i="117"/>
  <c r="J183" i="117"/>
  <c r="H183" i="117"/>
  <c r="W183" i="117" s="1"/>
  <c r="R182" i="117"/>
  <c r="P182" i="117"/>
  <c r="N182" i="117"/>
  <c r="L182" i="117"/>
  <c r="J182" i="117"/>
  <c r="H182" i="117"/>
  <c r="W182" i="117" s="1"/>
  <c r="R181" i="117"/>
  <c r="P181" i="117"/>
  <c r="N181" i="117"/>
  <c r="L181" i="117"/>
  <c r="J181" i="117"/>
  <c r="H181" i="117"/>
  <c r="W181" i="117" s="1"/>
  <c r="P180" i="117"/>
  <c r="N180" i="117"/>
  <c r="L180" i="117"/>
  <c r="J180" i="117"/>
  <c r="H180" i="117"/>
  <c r="W180" i="117" s="1"/>
  <c r="P179" i="117"/>
  <c r="N179" i="117"/>
  <c r="L179" i="117"/>
  <c r="J179" i="117"/>
  <c r="H179" i="117"/>
  <c r="W179" i="117" s="1"/>
  <c r="P178" i="117"/>
  <c r="N178" i="117"/>
  <c r="L178" i="117"/>
  <c r="J178" i="117"/>
  <c r="H178" i="117"/>
  <c r="W178" i="117" s="1"/>
  <c r="P177" i="117"/>
  <c r="N177" i="117"/>
  <c r="L177" i="117"/>
  <c r="J177" i="117"/>
  <c r="H177" i="117"/>
  <c r="W177" i="117" s="1"/>
  <c r="P176" i="117"/>
  <c r="N176" i="117"/>
  <c r="L176" i="117"/>
  <c r="J176" i="117"/>
  <c r="H176" i="117"/>
  <c r="W176" i="117" s="1"/>
  <c r="T172" i="117"/>
  <c r="R171" i="117"/>
  <c r="P171" i="117"/>
  <c r="N171" i="117"/>
  <c r="L171" i="117"/>
  <c r="J171" i="117"/>
  <c r="H171" i="117"/>
  <c r="W171" i="117" s="1"/>
  <c r="R170" i="117"/>
  <c r="P170" i="117"/>
  <c r="N170" i="117"/>
  <c r="L170" i="117"/>
  <c r="J170" i="117"/>
  <c r="H170" i="117"/>
  <c r="W170" i="117" s="1"/>
  <c r="R169" i="117"/>
  <c r="P169" i="117"/>
  <c r="N169" i="117"/>
  <c r="L169" i="117"/>
  <c r="J169" i="117"/>
  <c r="H169" i="117"/>
  <c r="W169" i="117" s="1"/>
  <c r="R168" i="117"/>
  <c r="P168" i="117"/>
  <c r="N168" i="117"/>
  <c r="L168" i="117"/>
  <c r="J168" i="117"/>
  <c r="H168" i="117"/>
  <c r="W168" i="117" s="1"/>
  <c r="R167" i="117"/>
  <c r="P167" i="117"/>
  <c r="N167" i="117"/>
  <c r="L167" i="117"/>
  <c r="J167" i="117"/>
  <c r="H167" i="117"/>
  <c r="W167" i="117" s="1"/>
  <c r="R166" i="117"/>
  <c r="P166" i="117"/>
  <c r="N166" i="117"/>
  <c r="L166" i="117"/>
  <c r="J166" i="117"/>
  <c r="H166" i="117"/>
  <c r="W166" i="117" s="1"/>
  <c r="R165" i="117"/>
  <c r="P165" i="117"/>
  <c r="N165" i="117"/>
  <c r="L165" i="117"/>
  <c r="J165" i="117"/>
  <c r="H165" i="117"/>
  <c r="W165" i="117" s="1"/>
  <c r="R164" i="117"/>
  <c r="P164" i="117"/>
  <c r="N164" i="117"/>
  <c r="L164" i="117"/>
  <c r="J164" i="117"/>
  <c r="H164" i="117"/>
  <c r="W164" i="117" s="1"/>
  <c r="T160" i="117"/>
  <c r="R159" i="117"/>
  <c r="P159" i="117"/>
  <c r="N159" i="117"/>
  <c r="J159" i="117"/>
  <c r="H159" i="117"/>
  <c r="W159" i="117" s="1"/>
  <c r="R158" i="117"/>
  <c r="P158" i="117"/>
  <c r="N158" i="117"/>
  <c r="J158" i="117"/>
  <c r="H158" i="117"/>
  <c r="W158" i="117" s="1"/>
  <c r="R156" i="117"/>
  <c r="P156" i="117"/>
  <c r="N156" i="117"/>
  <c r="L156" i="117"/>
  <c r="J156" i="117"/>
  <c r="H156" i="117"/>
  <c r="W156" i="117" s="1"/>
  <c r="R155" i="117"/>
  <c r="P155" i="117"/>
  <c r="N155" i="117"/>
  <c r="L155" i="117"/>
  <c r="J155" i="117"/>
  <c r="H155" i="117"/>
  <c r="W155" i="117" s="1"/>
  <c r="R154" i="117"/>
  <c r="P154" i="117"/>
  <c r="N154" i="117"/>
  <c r="L154" i="117"/>
  <c r="J154" i="117"/>
  <c r="H154" i="117"/>
  <c r="W154" i="117" s="1"/>
  <c r="R153" i="117"/>
  <c r="P153" i="117"/>
  <c r="N153" i="117"/>
  <c r="L153" i="117"/>
  <c r="J153" i="117"/>
  <c r="H153" i="117"/>
  <c r="W153" i="117" s="1"/>
  <c r="R152" i="117"/>
  <c r="P152" i="117"/>
  <c r="N152" i="117"/>
  <c r="L152" i="117"/>
  <c r="J152" i="117"/>
  <c r="H152" i="117"/>
  <c r="W152" i="117" s="1"/>
  <c r="R151" i="117"/>
  <c r="P151" i="117"/>
  <c r="N151" i="117"/>
  <c r="L151" i="117"/>
  <c r="J151" i="117"/>
  <c r="H151" i="117"/>
  <c r="W151" i="117" s="1"/>
  <c r="R150" i="117"/>
  <c r="P150" i="117"/>
  <c r="N150" i="117"/>
  <c r="L150" i="117"/>
  <c r="J150" i="117"/>
  <c r="H150" i="117"/>
  <c r="W150" i="117" s="1"/>
  <c r="R149" i="117"/>
  <c r="P149" i="117"/>
  <c r="N149" i="117"/>
  <c r="J149" i="117"/>
  <c r="H149" i="117"/>
  <c r="W149" i="117" s="1"/>
  <c r="T146" i="117"/>
  <c r="R145" i="117"/>
  <c r="P145" i="117"/>
  <c r="N145" i="117"/>
  <c r="J145" i="117"/>
  <c r="H145" i="117"/>
  <c r="W145" i="117" s="1"/>
  <c r="R144" i="117"/>
  <c r="P144" i="117"/>
  <c r="N144" i="117"/>
  <c r="J144" i="117"/>
  <c r="H144" i="117"/>
  <c r="W144" i="117" s="1"/>
  <c r="T141" i="117"/>
  <c r="R140" i="117"/>
  <c r="P140" i="117"/>
  <c r="N140" i="117"/>
  <c r="L140" i="117"/>
  <c r="J140" i="117"/>
  <c r="H140" i="117"/>
  <c r="W140" i="117" s="1"/>
  <c r="R139" i="117"/>
  <c r="P139" i="117"/>
  <c r="N139" i="117"/>
  <c r="L139" i="117"/>
  <c r="J139" i="117"/>
  <c r="H139" i="117"/>
  <c r="W139" i="117" s="1"/>
  <c r="R138" i="117"/>
  <c r="P138" i="117"/>
  <c r="N138" i="117"/>
  <c r="L138" i="117"/>
  <c r="J138" i="117"/>
  <c r="H138" i="117"/>
  <c r="W138" i="117" s="1"/>
  <c r="R137" i="117"/>
  <c r="P137" i="117"/>
  <c r="N137" i="117"/>
  <c r="L137" i="117"/>
  <c r="J137" i="117"/>
  <c r="H137" i="117"/>
  <c r="W137" i="117" s="1"/>
  <c r="R136" i="117"/>
  <c r="P136" i="117"/>
  <c r="N136" i="117"/>
  <c r="L136" i="117"/>
  <c r="J136" i="117"/>
  <c r="H136" i="117"/>
  <c r="W136" i="117" s="1"/>
  <c r="R135" i="117"/>
  <c r="P135" i="117"/>
  <c r="N135" i="117"/>
  <c r="L135" i="117"/>
  <c r="J135" i="117"/>
  <c r="H135" i="117"/>
  <c r="W135" i="117" s="1"/>
  <c r="R134" i="117"/>
  <c r="P134" i="117"/>
  <c r="N134" i="117"/>
  <c r="L134" i="117"/>
  <c r="J134" i="117"/>
  <c r="H134" i="117"/>
  <c r="W134" i="117" s="1"/>
  <c r="T131" i="117"/>
  <c r="R130" i="117"/>
  <c r="P130" i="117"/>
  <c r="N130" i="117"/>
  <c r="L130" i="117"/>
  <c r="J130" i="117"/>
  <c r="H130" i="117"/>
  <c r="W130" i="117" s="1"/>
  <c r="R129" i="117"/>
  <c r="P129" i="117"/>
  <c r="N129" i="117"/>
  <c r="L129" i="117"/>
  <c r="J129" i="117"/>
  <c r="H129" i="117"/>
  <c r="W129" i="117" s="1"/>
  <c r="R128" i="117"/>
  <c r="P128" i="117"/>
  <c r="N128" i="117"/>
  <c r="L128" i="117"/>
  <c r="J128" i="117"/>
  <c r="H128" i="117"/>
  <c r="W128" i="117" s="1"/>
  <c r="R127" i="117"/>
  <c r="P127" i="117"/>
  <c r="N127" i="117"/>
  <c r="L127" i="117"/>
  <c r="J127" i="117"/>
  <c r="H127" i="117"/>
  <c r="W127" i="117" s="1"/>
  <c r="R125" i="117"/>
  <c r="P125" i="117"/>
  <c r="N125" i="117"/>
  <c r="L125" i="117"/>
  <c r="J125" i="117"/>
  <c r="H125" i="117"/>
  <c r="W125" i="117" s="1"/>
  <c r="R124" i="117"/>
  <c r="P124" i="117"/>
  <c r="N124" i="117"/>
  <c r="L124" i="117"/>
  <c r="J124" i="117"/>
  <c r="H124" i="117"/>
  <c r="W124" i="117" s="1"/>
  <c r="R123" i="117"/>
  <c r="P123" i="117"/>
  <c r="N123" i="117"/>
  <c r="L123" i="117"/>
  <c r="J123" i="117"/>
  <c r="H123" i="117"/>
  <c r="W123" i="117" s="1"/>
  <c r="R122" i="117"/>
  <c r="P122" i="117"/>
  <c r="N122" i="117"/>
  <c r="L122" i="117"/>
  <c r="J122" i="117"/>
  <c r="H122" i="117"/>
  <c r="W122" i="117" s="1"/>
  <c r="R121" i="117"/>
  <c r="P121" i="117"/>
  <c r="N121" i="117"/>
  <c r="L121" i="117"/>
  <c r="J121" i="117"/>
  <c r="H121" i="117"/>
  <c r="W121" i="117" s="1"/>
  <c r="R120" i="117"/>
  <c r="P120" i="117"/>
  <c r="N120" i="117"/>
  <c r="L120" i="117"/>
  <c r="J120" i="117"/>
  <c r="H120" i="117"/>
  <c r="W120" i="117" s="1"/>
  <c r="R119" i="117"/>
  <c r="P119" i="117"/>
  <c r="N119" i="117"/>
  <c r="L119" i="117"/>
  <c r="J119" i="117"/>
  <c r="H119" i="117"/>
  <c r="W119" i="117" s="1"/>
  <c r="R118" i="117"/>
  <c r="P118" i="117"/>
  <c r="N118" i="117"/>
  <c r="L118" i="117"/>
  <c r="J118" i="117"/>
  <c r="H118" i="117"/>
  <c r="W118" i="117" s="1"/>
  <c r="R117" i="117"/>
  <c r="P117" i="117"/>
  <c r="N117" i="117"/>
  <c r="L117" i="117"/>
  <c r="J117" i="117"/>
  <c r="H117" i="117"/>
  <c r="W117" i="117" s="1"/>
  <c r="R116" i="117"/>
  <c r="P116" i="117"/>
  <c r="N116" i="117"/>
  <c r="J116" i="117"/>
  <c r="H116" i="117"/>
  <c r="W116" i="117" s="1"/>
  <c r="R115" i="117"/>
  <c r="P115" i="117"/>
  <c r="N115" i="117"/>
  <c r="J115" i="117"/>
  <c r="H115" i="117"/>
  <c r="W115" i="117" s="1"/>
  <c r="V112" i="117"/>
  <c r="T112" i="117"/>
  <c r="R111" i="117"/>
  <c r="P111" i="117"/>
  <c r="N111" i="117"/>
  <c r="L111" i="117"/>
  <c r="J111" i="117"/>
  <c r="H111" i="117"/>
  <c r="W111" i="117" s="1"/>
  <c r="T108" i="117"/>
  <c r="R100" i="117"/>
  <c r="P100" i="117"/>
  <c r="N100" i="117"/>
  <c r="L100" i="117"/>
  <c r="J100" i="117"/>
  <c r="H100" i="117"/>
  <c r="W100" i="117" s="1"/>
  <c r="R99" i="117"/>
  <c r="P99" i="117"/>
  <c r="N99" i="117"/>
  <c r="L99" i="117"/>
  <c r="J99" i="117"/>
  <c r="H99" i="117"/>
  <c r="W99" i="117" s="1"/>
  <c r="R98" i="117"/>
  <c r="P98" i="117"/>
  <c r="N98" i="117"/>
  <c r="L98" i="117"/>
  <c r="J98" i="117"/>
  <c r="H98" i="117"/>
  <c r="W98" i="117" s="1"/>
  <c r="T95" i="117"/>
  <c r="R94" i="117"/>
  <c r="P94" i="117"/>
  <c r="N94" i="117"/>
  <c r="L94" i="117"/>
  <c r="J94" i="117"/>
  <c r="H94" i="117"/>
  <c r="W94" i="117" s="1"/>
  <c r="R93" i="117"/>
  <c r="P93" i="117"/>
  <c r="N93" i="117"/>
  <c r="L93" i="117"/>
  <c r="J93" i="117"/>
  <c r="H93" i="117"/>
  <c r="W93" i="117" s="1"/>
  <c r="R92" i="117"/>
  <c r="P92" i="117"/>
  <c r="N92" i="117"/>
  <c r="L92" i="117"/>
  <c r="J92" i="117"/>
  <c r="H92" i="117"/>
  <c r="W92" i="117" s="1"/>
  <c r="R91" i="117"/>
  <c r="P91" i="117"/>
  <c r="N91" i="117"/>
  <c r="L91" i="117"/>
  <c r="J91" i="117"/>
  <c r="H91" i="117"/>
  <c r="W91" i="117" s="1"/>
  <c r="R90" i="117"/>
  <c r="P90" i="117"/>
  <c r="N90" i="117"/>
  <c r="L90" i="117"/>
  <c r="J90" i="117"/>
  <c r="H90" i="117"/>
  <c r="W90" i="117" s="1"/>
  <c r="R89" i="117"/>
  <c r="P89" i="117"/>
  <c r="N89" i="117"/>
  <c r="L89" i="117"/>
  <c r="J89" i="117"/>
  <c r="H89" i="117"/>
  <c r="W89" i="117" s="1"/>
  <c r="R88" i="117"/>
  <c r="P88" i="117"/>
  <c r="N88" i="117"/>
  <c r="L88" i="117"/>
  <c r="J88" i="117"/>
  <c r="H88" i="117"/>
  <c r="W88" i="117" s="1"/>
  <c r="R87" i="117"/>
  <c r="P87" i="117"/>
  <c r="N87" i="117"/>
  <c r="L87" i="117"/>
  <c r="J87" i="117"/>
  <c r="H87" i="117"/>
  <c r="W87" i="117" s="1"/>
  <c r="R86" i="117"/>
  <c r="P86" i="117"/>
  <c r="N86" i="117"/>
  <c r="L86" i="117"/>
  <c r="J86" i="117"/>
  <c r="H86" i="117"/>
  <c r="W86" i="117" s="1"/>
  <c r="R85" i="117"/>
  <c r="P85" i="117"/>
  <c r="N85" i="117"/>
  <c r="L85" i="117"/>
  <c r="J85" i="117"/>
  <c r="H85" i="117"/>
  <c r="W85" i="117" s="1"/>
  <c r="R84" i="117"/>
  <c r="P84" i="117"/>
  <c r="N84" i="117"/>
  <c r="L84" i="117"/>
  <c r="J84" i="117"/>
  <c r="H84" i="117"/>
  <c r="W84" i="117" s="1"/>
  <c r="R83" i="117"/>
  <c r="P83" i="117"/>
  <c r="N83" i="117"/>
  <c r="L83" i="117"/>
  <c r="J83" i="117"/>
  <c r="H83" i="117"/>
  <c r="W83" i="117" s="1"/>
  <c r="R82" i="117"/>
  <c r="P82" i="117"/>
  <c r="N82" i="117"/>
  <c r="L82" i="117"/>
  <c r="J82" i="117"/>
  <c r="H82" i="117"/>
  <c r="W82" i="117" s="1"/>
  <c r="R81" i="117"/>
  <c r="P81" i="117"/>
  <c r="N81" i="117"/>
  <c r="L81" i="117"/>
  <c r="J81" i="117"/>
  <c r="H81" i="117"/>
  <c r="W81" i="117" s="1"/>
  <c r="T78" i="117"/>
  <c r="R77" i="117"/>
  <c r="P77" i="117"/>
  <c r="N77" i="117"/>
  <c r="L77" i="117"/>
  <c r="J77" i="117"/>
  <c r="H77" i="117"/>
  <c r="W77" i="117" s="1"/>
  <c r="R76" i="117"/>
  <c r="P76" i="117"/>
  <c r="N76" i="117"/>
  <c r="L76" i="117"/>
  <c r="J76" i="117"/>
  <c r="H76" i="117"/>
  <c r="W76" i="117" s="1"/>
  <c r="R75" i="117"/>
  <c r="P75" i="117"/>
  <c r="N75" i="117"/>
  <c r="L75" i="117"/>
  <c r="J75" i="117"/>
  <c r="H75" i="117"/>
  <c r="W75" i="117" s="1"/>
  <c r="R74" i="117"/>
  <c r="P74" i="117"/>
  <c r="N74" i="117"/>
  <c r="L74" i="117"/>
  <c r="J74" i="117"/>
  <c r="H74" i="117"/>
  <c r="W74" i="117" s="1"/>
  <c r="R73" i="117"/>
  <c r="P73" i="117"/>
  <c r="N73" i="117"/>
  <c r="L73" i="117"/>
  <c r="J73" i="117"/>
  <c r="H73" i="117"/>
  <c r="W73" i="117" s="1"/>
  <c r="R72" i="117"/>
  <c r="P72" i="117"/>
  <c r="N72" i="117"/>
  <c r="L72" i="117"/>
  <c r="J72" i="117"/>
  <c r="H72" i="117"/>
  <c r="W72" i="117" s="1"/>
  <c r="R71" i="117"/>
  <c r="P71" i="117"/>
  <c r="N71" i="117"/>
  <c r="L71" i="117"/>
  <c r="J71" i="117"/>
  <c r="H71" i="117"/>
  <c r="W71" i="117" s="1"/>
  <c r="R70" i="117"/>
  <c r="P70" i="117"/>
  <c r="N70" i="117"/>
  <c r="L70" i="117"/>
  <c r="J70" i="117"/>
  <c r="H70" i="117"/>
  <c r="W70" i="117" s="1"/>
  <c r="R69" i="117"/>
  <c r="P69" i="117"/>
  <c r="N69" i="117"/>
  <c r="L69" i="117"/>
  <c r="J69" i="117"/>
  <c r="H69" i="117"/>
  <c r="W69" i="117" s="1"/>
  <c r="R68" i="117"/>
  <c r="P68" i="117"/>
  <c r="N68" i="117"/>
  <c r="L68" i="117"/>
  <c r="J68" i="117"/>
  <c r="H68" i="117"/>
  <c r="W68" i="117" s="1"/>
  <c r="R67" i="117"/>
  <c r="P67" i="117"/>
  <c r="N67" i="117"/>
  <c r="L67" i="117"/>
  <c r="J67" i="117"/>
  <c r="H67" i="117"/>
  <c r="W67" i="117" s="1"/>
  <c r="T63" i="117"/>
  <c r="R62" i="117"/>
  <c r="P62" i="117"/>
  <c r="N62" i="117"/>
  <c r="L62" i="117"/>
  <c r="J62" i="117"/>
  <c r="H62" i="117"/>
  <c r="W62" i="117" s="1"/>
  <c r="R61" i="117"/>
  <c r="P61" i="117"/>
  <c r="N61" i="117"/>
  <c r="L61" i="117"/>
  <c r="J61" i="117"/>
  <c r="H61" i="117"/>
  <c r="W61" i="117" s="1"/>
  <c r="R60" i="117"/>
  <c r="P60" i="117"/>
  <c r="N60" i="117"/>
  <c r="L60" i="117"/>
  <c r="J60" i="117"/>
  <c r="H60" i="117"/>
  <c r="W60" i="117" s="1"/>
  <c r="R59" i="117"/>
  <c r="P59" i="117"/>
  <c r="N59" i="117"/>
  <c r="L59" i="117"/>
  <c r="J59" i="117"/>
  <c r="H59" i="117"/>
  <c r="W59" i="117" s="1"/>
  <c r="R58" i="117"/>
  <c r="P58" i="117"/>
  <c r="N58" i="117"/>
  <c r="L58" i="117"/>
  <c r="J58" i="117"/>
  <c r="H58" i="117"/>
  <c r="W58" i="117" s="1"/>
  <c r="R57" i="117"/>
  <c r="P57" i="117"/>
  <c r="N57" i="117"/>
  <c r="L57" i="117"/>
  <c r="J57" i="117"/>
  <c r="H57" i="117"/>
  <c r="W57" i="117" s="1"/>
  <c r="T54" i="117"/>
  <c r="R53" i="117"/>
  <c r="P53" i="117"/>
  <c r="N53" i="117"/>
  <c r="L53" i="117"/>
  <c r="J53" i="117"/>
  <c r="H53" i="117"/>
  <c r="W53" i="117" s="1"/>
  <c r="R52" i="117"/>
  <c r="P52" i="117"/>
  <c r="N52" i="117"/>
  <c r="L52" i="117"/>
  <c r="J52" i="117"/>
  <c r="H52" i="117"/>
  <c r="W52" i="117" s="1"/>
  <c r="R51" i="117"/>
  <c r="P51" i="117"/>
  <c r="N51" i="117"/>
  <c r="L51" i="117"/>
  <c r="J51" i="117"/>
  <c r="H51" i="117"/>
  <c r="W51" i="117" s="1"/>
  <c r="R50" i="117"/>
  <c r="P50" i="117"/>
  <c r="N50" i="117"/>
  <c r="L50" i="117"/>
  <c r="J50" i="117"/>
  <c r="H50" i="117"/>
  <c r="W50" i="117" s="1"/>
  <c r="R49" i="117"/>
  <c r="P49" i="117"/>
  <c r="N49" i="117"/>
  <c r="L49" i="117"/>
  <c r="J49" i="117"/>
  <c r="H49" i="117"/>
  <c r="W49" i="117" s="1"/>
  <c r="R46" i="117"/>
  <c r="P46" i="117"/>
  <c r="N46" i="117"/>
  <c r="L46" i="117"/>
  <c r="J46" i="117"/>
  <c r="H46" i="117"/>
  <c r="W46" i="117" s="1"/>
  <c r="R45" i="117"/>
  <c r="P45" i="117"/>
  <c r="N45" i="117"/>
  <c r="L45" i="117"/>
  <c r="J45" i="117"/>
  <c r="H45" i="117"/>
  <c r="W45" i="117" s="1"/>
  <c r="R44" i="117"/>
  <c r="P44" i="117"/>
  <c r="N44" i="117"/>
  <c r="L44" i="117"/>
  <c r="J44" i="117"/>
  <c r="H44" i="117"/>
  <c r="W44" i="117" s="1"/>
  <c r="R43" i="117"/>
  <c r="P43" i="117"/>
  <c r="N43" i="117"/>
  <c r="L43" i="117"/>
  <c r="J43" i="117"/>
  <c r="H43" i="117"/>
  <c r="W43" i="117" s="1"/>
  <c r="P42" i="117"/>
  <c r="N42" i="117"/>
  <c r="L42" i="117"/>
  <c r="J42" i="117"/>
  <c r="H42" i="117"/>
  <c r="W42" i="117" s="1"/>
  <c r="P41" i="117"/>
  <c r="N41" i="117"/>
  <c r="L41" i="117"/>
  <c r="J41" i="117"/>
  <c r="H41" i="117"/>
  <c r="W41" i="117" s="1"/>
  <c r="P40" i="117"/>
  <c r="N40" i="117"/>
  <c r="L40" i="117"/>
  <c r="J40" i="117"/>
  <c r="H40" i="117"/>
  <c r="W40" i="117" s="1"/>
  <c r="P39" i="117"/>
  <c r="N39" i="117"/>
  <c r="L39" i="117"/>
  <c r="J39" i="117"/>
  <c r="H39" i="117"/>
  <c r="W39" i="117" s="1"/>
  <c r="P38" i="117"/>
  <c r="N38" i="117"/>
  <c r="L38" i="117"/>
  <c r="J38" i="117"/>
  <c r="H38" i="117"/>
  <c r="W38" i="117" s="1"/>
  <c r="P37" i="117"/>
  <c r="N37" i="117"/>
  <c r="L37" i="117"/>
  <c r="J37" i="117"/>
  <c r="H37" i="117"/>
  <c r="W37" i="117" s="1"/>
  <c r="P36" i="117"/>
  <c r="N36" i="117"/>
  <c r="L36" i="117"/>
  <c r="J36" i="117"/>
  <c r="H36" i="117"/>
  <c r="W36" i="117" s="1"/>
  <c r="P35" i="117"/>
  <c r="N35" i="117"/>
  <c r="L35" i="117"/>
  <c r="J35" i="117"/>
  <c r="H35" i="117"/>
  <c r="W35" i="117" s="1"/>
  <c r="P34" i="117"/>
  <c r="N34" i="117"/>
  <c r="L34" i="117"/>
  <c r="J34" i="117"/>
  <c r="H34" i="117"/>
  <c r="W34" i="117" s="1"/>
  <c r="P33" i="117"/>
  <c r="N33" i="117"/>
  <c r="L33" i="117"/>
  <c r="J33" i="117"/>
  <c r="H33" i="117"/>
  <c r="W33" i="117" s="1"/>
  <c r="P32" i="117"/>
  <c r="N32" i="117"/>
  <c r="L32" i="117"/>
  <c r="J32" i="117"/>
  <c r="H32" i="117"/>
  <c r="W32" i="117" s="1"/>
  <c r="P31" i="117"/>
  <c r="N31" i="117"/>
  <c r="L31" i="117"/>
  <c r="J31" i="117"/>
  <c r="H31" i="117"/>
  <c r="W31" i="117" s="1"/>
  <c r="P30" i="117"/>
  <c r="N30" i="117"/>
  <c r="L30" i="117"/>
  <c r="J30" i="117"/>
  <c r="H30" i="117"/>
  <c r="W30" i="117" s="1"/>
  <c r="P29" i="117"/>
  <c r="N29" i="117"/>
  <c r="L29" i="117"/>
  <c r="J29" i="117"/>
  <c r="H29" i="117"/>
  <c r="W29" i="117" s="1"/>
  <c r="P28" i="117"/>
  <c r="N28" i="117"/>
  <c r="L28" i="117"/>
  <c r="J28" i="117"/>
  <c r="H28" i="117"/>
  <c r="W28" i="117" s="1"/>
  <c r="P27" i="117"/>
  <c r="N27" i="117"/>
  <c r="L27" i="117"/>
  <c r="J27" i="117"/>
  <c r="H27" i="117"/>
  <c r="W27" i="117" s="1"/>
  <c r="P26" i="117"/>
  <c r="N26" i="117"/>
  <c r="L26" i="117"/>
  <c r="J26" i="117"/>
  <c r="H26" i="117"/>
  <c r="W26" i="117" s="1"/>
  <c r="P25" i="117"/>
  <c r="N25" i="117"/>
  <c r="L25" i="117"/>
  <c r="J25" i="117"/>
  <c r="H25" i="117"/>
  <c r="W25" i="117" s="1"/>
  <c r="P24" i="117"/>
  <c r="N24" i="117"/>
  <c r="L24" i="117"/>
  <c r="J24" i="117"/>
  <c r="H24" i="117"/>
  <c r="W24" i="117" s="1"/>
  <c r="T21" i="117"/>
  <c r="P20" i="117"/>
  <c r="N20" i="117"/>
  <c r="L20" i="117"/>
  <c r="J20" i="117"/>
  <c r="H20" i="117"/>
  <c r="W20" i="117" s="1"/>
  <c r="P19" i="117"/>
  <c r="N19" i="117"/>
  <c r="L19" i="117"/>
  <c r="J19" i="117"/>
  <c r="H19" i="117"/>
  <c r="W19" i="117" s="1"/>
  <c r="P18" i="117"/>
  <c r="N18" i="117"/>
  <c r="L18" i="117"/>
  <c r="J18" i="117"/>
  <c r="H18" i="117"/>
  <c r="W18" i="117" s="1"/>
  <c r="P17" i="117"/>
  <c r="N17" i="117"/>
  <c r="L17" i="117"/>
  <c r="J17" i="117"/>
  <c r="H17" i="117"/>
  <c r="W17" i="117" s="1"/>
  <c r="X190" i="120" l="1"/>
  <c r="S201" i="117"/>
  <c r="U201" i="117" s="1"/>
  <c r="S157" i="117"/>
  <c r="U157" i="117" s="1"/>
  <c r="X102" i="117"/>
  <c r="U36" i="120"/>
  <c r="U190" i="120"/>
  <c r="V280" i="119"/>
  <c r="S280" i="119"/>
  <c r="X36" i="120"/>
  <c r="S364" i="118"/>
  <c r="V364" i="118"/>
  <c r="X201" i="117"/>
  <c r="X106" i="117"/>
  <c r="S106" i="117"/>
  <c r="U106" i="117" s="1"/>
  <c r="S104" i="117"/>
  <c r="U104" i="117" s="1"/>
  <c r="X105" i="117"/>
  <c r="X104" i="117"/>
  <c r="S105" i="117"/>
  <c r="U105" i="117" s="1"/>
  <c r="S103" i="117"/>
  <c r="U103" i="117" s="1"/>
  <c r="S102" i="117"/>
  <c r="U102" i="117" s="1"/>
  <c r="X103" i="117"/>
  <c r="S107" i="117"/>
  <c r="U107" i="117" s="1"/>
  <c r="S101" i="117"/>
  <c r="U101" i="117" s="1"/>
  <c r="X107" i="117"/>
  <c r="X101" i="117"/>
  <c r="X157" i="117"/>
  <c r="S126" i="117"/>
  <c r="U126" i="117" s="1"/>
  <c r="X126" i="117"/>
  <c r="X192" i="117"/>
  <c r="X197" i="117"/>
  <c r="X199" i="117"/>
  <c r="X206" i="117"/>
  <c r="X207" i="117" s="1"/>
  <c r="X216" i="117"/>
  <c r="X236" i="117"/>
  <c r="X240" i="117"/>
  <c r="X254" i="117"/>
  <c r="X255" i="117" s="1"/>
  <c r="X264" i="117"/>
  <c r="X268" i="117"/>
  <c r="X272" i="117"/>
  <c r="X285" i="117"/>
  <c r="X289" i="117"/>
  <c r="X48" i="117"/>
  <c r="X116" i="117"/>
  <c r="X188" i="117"/>
  <c r="X287" i="117"/>
  <c r="X145" i="117"/>
  <c r="X150" i="117"/>
  <c r="X152" i="117"/>
  <c r="X154" i="117"/>
  <c r="X156" i="117"/>
  <c r="X159" i="117"/>
  <c r="X179" i="117"/>
  <c r="X182" i="117"/>
  <c r="X184" i="117"/>
  <c r="X186" i="117"/>
  <c r="X190" i="117"/>
  <c r="S48" i="117"/>
  <c r="U48" i="117" s="1"/>
  <c r="X176" i="117"/>
  <c r="X180" i="117"/>
  <c r="S186" i="117"/>
  <c r="U186" i="117" s="1"/>
  <c r="S188" i="117"/>
  <c r="U188" i="117" s="1"/>
  <c r="S190" i="117"/>
  <c r="U190" i="117" s="1"/>
  <c r="X217" i="117"/>
  <c r="X237" i="117"/>
  <c r="X241" i="117"/>
  <c r="X265" i="117"/>
  <c r="X269" i="117"/>
  <c r="X273" i="117"/>
  <c r="X282" i="117"/>
  <c r="X286" i="117"/>
  <c r="X43" i="117"/>
  <c r="X45" i="117"/>
  <c r="X49" i="117"/>
  <c r="X51" i="117"/>
  <c r="X53" i="117"/>
  <c r="X57" i="117"/>
  <c r="X59" i="117"/>
  <c r="X61" i="117"/>
  <c r="X115" i="117"/>
  <c r="X118" i="117"/>
  <c r="X164" i="117"/>
  <c r="X166" i="117"/>
  <c r="X168" i="117"/>
  <c r="X170" i="117"/>
  <c r="X178" i="117"/>
  <c r="S187" i="117"/>
  <c r="U187" i="117" s="1"/>
  <c r="S189" i="117"/>
  <c r="U189" i="117" s="1"/>
  <c r="X215" i="117"/>
  <c r="X235" i="117"/>
  <c r="X239" i="117"/>
  <c r="X263" i="117"/>
  <c r="X267" i="117"/>
  <c r="X271" i="117"/>
  <c r="X284" i="117"/>
  <c r="X288" i="117"/>
  <c r="X177" i="117"/>
  <c r="X187" i="117"/>
  <c r="X189" i="117"/>
  <c r="X218" i="117"/>
  <c r="X229" i="117"/>
  <c r="X230" i="117" s="1"/>
  <c r="X234" i="117"/>
  <c r="X238" i="117"/>
  <c r="X262" i="117"/>
  <c r="X266" i="117"/>
  <c r="X270" i="117"/>
  <c r="X283" i="117"/>
  <c r="X84" i="117"/>
  <c r="X120" i="117"/>
  <c r="X68" i="117"/>
  <c r="X70" i="117"/>
  <c r="X72" i="117"/>
  <c r="X76" i="117"/>
  <c r="X88" i="117"/>
  <c r="X98" i="117"/>
  <c r="X111" i="117"/>
  <c r="X112" i="117" s="1"/>
  <c r="X122" i="117"/>
  <c r="X124" i="117"/>
  <c r="X127" i="117"/>
  <c r="X129" i="117"/>
  <c r="X144" i="117"/>
  <c r="X158" i="117"/>
  <c r="X86" i="117"/>
  <c r="X94" i="117"/>
  <c r="X134" i="117"/>
  <c r="X136" i="117"/>
  <c r="X138" i="117"/>
  <c r="X139" i="117"/>
  <c r="X92" i="117"/>
  <c r="X82" i="117"/>
  <c r="X90" i="117"/>
  <c r="X100" i="117"/>
  <c r="S47" i="117"/>
  <c r="U47" i="117" s="1"/>
  <c r="X47" i="117"/>
  <c r="X74" i="117"/>
  <c r="S17" i="117"/>
  <c r="U17" i="117" s="1"/>
  <c r="X17" i="117"/>
  <c r="S19" i="117"/>
  <c r="U19" i="117" s="1"/>
  <c r="X19" i="117"/>
  <c r="S18" i="117"/>
  <c r="U18" i="117" s="1"/>
  <c r="X18" i="117"/>
  <c r="X20" i="117"/>
  <c r="S20" i="117"/>
  <c r="U20" i="117" s="1"/>
  <c r="X24" i="117"/>
  <c r="X25" i="117"/>
  <c r="X26" i="117"/>
  <c r="X27" i="117"/>
  <c r="X28" i="117"/>
  <c r="X29" i="117"/>
  <c r="X30" i="117"/>
  <c r="X31" i="117"/>
  <c r="X32" i="117"/>
  <c r="X33" i="117"/>
  <c r="X34" i="117"/>
  <c r="X35" i="117"/>
  <c r="X36" i="117"/>
  <c r="X37" i="117"/>
  <c r="X38" i="117"/>
  <c r="X39" i="117"/>
  <c r="X40" i="117"/>
  <c r="X41" i="117"/>
  <c r="X42" i="117"/>
  <c r="S43" i="117"/>
  <c r="U43" i="117" s="1"/>
  <c r="X44" i="117"/>
  <c r="S45" i="117"/>
  <c r="U45" i="117" s="1"/>
  <c r="X46" i="117"/>
  <c r="S49" i="117"/>
  <c r="U49" i="117" s="1"/>
  <c r="X50" i="117"/>
  <c r="S51" i="117"/>
  <c r="U51" i="117" s="1"/>
  <c r="X52" i="117"/>
  <c r="S53" i="117"/>
  <c r="U53" i="117" s="1"/>
  <c r="S57" i="117"/>
  <c r="U57" i="117" s="1"/>
  <c r="X58" i="117"/>
  <c r="S59" i="117"/>
  <c r="U59" i="117" s="1"/>
  <c r="X60" i="117"/>
  <c r="S61" i="117"/>
  <c r="U61" i="117" s="1"/>
  <c r="X62" i="117"/>
  <c r="X67" i="117"/>
  <c r="S68" i="117"/>
  <c r="U68" i="117" s="1"/>
  <c r="X69" i="117"/>
  <c r="S70" i="117"/>
  <c r="U70" i="117" s="1"/>
  <c r="X71" i="117"/>
  <c r="S72" i="117"/>
  <c r="U72" i="117" s="1"/>
  <c r="X73" i="117"/>
  <c r="S74" i="117"/>
  <c r="U74" i="117" s="1"/>
  <c r="X75" i="117"/>
  <c r="S76" i="117"/>
  <c r="U76" i="117" s="1"/>
  <c r="X77" i="117"/>
  <c r="X81" i="117"/>
  <c r="S82" i="117"/>
  <c r="U82" i="117" s="1"/>
  <c r="X83" i="117"/>
  <c r="S84" i="117"/>
  <c r="U84" i="117" s="1"/>
  <c r="X85" i="117"/>
  <c r="S86" i="117"/>
  <c r="U86" i="117" s="1"/>
  <c r="X87" i="117"/>
  <c r="S88" i="117"/>
  <c r="U88" i="117" s="1"/>
  <c r="X89" i="117"/>
  <c r="S90" i="117"/>
  <c r="U90" i="117" s="1"/>
  <c r="X91" i="117"/>
  <c r="S92" i="117"/>
  <c r="U92" i="117" s="1"/>
  <c r="X93" i="117"/>
  <c r="S94" i="117"/>
  <c r="U94" i="117" s="1"/>
  <c r="S98" i="117"/>
  <c r="U98" i="117" s="1"/>
  <c r="X99" i="117"/>
  <c r="S100" i="117"/>
  <c r="U100" i="117" s="1"/>
  <c r="S24" i="117"/>
  <c r="U24" i="117" s="1"/>
  <c r="S25" i="117"/>
  <c r="U25" i="117" s="1"/>
  <c r="S26" i="117"/>
  <c r="U26" i="117" s="1"/>
  <c r="S27" i="117"/>
  <c r="U27" i="117" s="1"/>
  <c r="S28" i="117"/>
  <c r="U28" i="117" s="1"/>
  <c r="S29" i="117"/>
  <c r="U29" i="117" s="1"/>
  <c r="S30" i="117"/>
  <c r="U30" i="117" s="1"/>
  <c r="S31" i="117"/>
  <c r="U31" i="117" s="1"/>
  <c r="S32" i="117"/>
  <c r="U32" i="117" s="1"/>
  <c r="S33" i="117"/>
  <c r="U33" i="117" s="1"/>
  <c r="S34" i="117"/>
  <c r="U34" i="117" s="1"/>
  <c r="S35" i="117"/>
  <c r="U35" i="117" s="1"/>
  <c r="S36" i="117"/>
  <c r="U36" i="117" s="1"/>
  <c r="S37" i="117"/>
  <c r="U37" i="117" s="1"/>
  <c r="S38" i="117"/>
  <c r="U38" i="117" s="1"/>
  <c r="S39" i="117"/>
  <c r="U39" i="117" s="1"/>
  <c r="S40" i="117"/>
  <c r="U40" i="117" s="1"/>
  <c r="S41" i="117"/>
  <c r="U41" i="117" s="1"/>
  <c r="S42" i="117"/>
  <c r="U42" i="117" s="1"/>
  <c r="S44" i="117"/>
  <c r="U44" i="117" s="1"/>
  <c r="S46" i="117"/>
  <c r="U46" i="117" s="1"/>
  <c r="S50" i="117"/>
  <c r="U50" i="117" s="1"/>
  <c r="S52" i="117"/>
  <c r="U52" i="117" s="1"/>
  <c r="S58" i="117"/>
  <c r="U58" i="117" s="1"/>
  <c r="S60" i="117"/>
  <c r="U60" i="117" s="1"/>
  <c r="S62" i="117"/>
  <c r="U62" i="117" s="1"/>
  <c r="S67" i="117"/>
  <c r="U67" i="117" s="1"/>
  <c r="S69" i="117"/>
  <c r="U69" i="117" s="1"/>
  <c r="S71" i="117"/>
  <c r="U71" i="117" s="1"/>
  <c r="S73" i="117"/>
  <c r="U73" i="117" s="1"/>
  <c r="S75" i="117"/>
  <c r="U75" i="117" s="1"/>
  <c r="S77" i="117"/>
  <c r="U77" i="117" s="1"/>
  <c r="S81" i="117"/>
  <c r="U81" i="117" s="1"/>
  <c r="S83" i="117"/>
  <c r="U83" i="117" s="1"/>
  <c r="S85" i="117"/>
  <c r="U85" i="117" s="1"/>
  <c r="S87" i="117"/>
  <c r="U87" i="117" s="1"/>
  <c r="S89" i="117"/>
  <c r="U89" i="117" s="1"/>
  <c r="S91" i="117"/>
  <c r="U91" i="117" s="1"/>
  <c r="S93" i="117"/>
  <c r="U93" i="117" s="1"/>
  <c r="S99" i="117"/>
  <c r="U99" i="117" s="1"/>
  <c r="S111" i="117"/>
  <c r="U111" i="117" s="1"/>
  <c r="U112" i="117" s="1"/>
  <c r="S115" i="117"/>
  <c r="U115" i="117" s="1"/>
  <c r="S116" i="117"/>
  <c r="U116" i="117" s="1"/>
  <c r="X117" i="117"/>
  <c r="S118" i="117"/>
  <c r="U118" i="117" s="1"/>
  <c r="X119" i="117"/>
  <c r="S120" i="117"/>
  <c r="U120" i="117" s="1"/>
  <c r="X121" i="117"/>
  <c r="S122" i="117"/>
  <c r="U122" i="117" s="1"/>
  <c r="X123" i="117"/>
  <c r="S124" i="117"/>
  <c r="U124" i="117" s="1"/>
  <c r="X125" i="117"/>
  <c r="S127" i="117"/>
  <c r="U127" i="117" s="1"/>
  <c r="X128" i="117"/>
  <c r="S129" i="117"/>
  <c r="U129" i="117" s="1"/>
  <c r="X130" i="117"/>
  <c r="S134" i="117"/>
  <c r="U134" i="117" s="1"/>
  <c r="X135" i="117"/>
  <c r="S136" i="117"/>
  <c r="U136" i="117" s="1"/>
  <c r="X137" i="117"/>
  <c r="S138" i="117"/>
  <c r="U138" i="117" s="1"/>
  <c r="S139" i="117"/>
  <c r="U139" i="117" s="1"/>
  <c r="X140" i="117"/>
  <c r="S144" i="117"/>
  <c r="U144" i="117" s="1"/>
  <c r="S145" i="117"/>
  <c r="U145" i="117" s="1"/>
  <c r="X149" i="117"/>
  <c r="S150" i="117"/>
  <c r="U150" i="117" s="1"/>
  <c r="X151" i="117"/>
  <c r="S152" i="117"/>
  <c r="U152" i="117" s="1"/>
  <c r="X153" i="117"/>
  <c r="S154" i="117"/>
  <c r="U154" i="117" s="1"/>
  <c r="X155" i="117"/>
  <c r="S156" i="117"/>
  <c r="U156" i="117" s="1"/>
  <c r="S158" i="117"/>
  <c r="U158" i="117" s="1"/>
  <c r="S159" i="117"/>
  <c r="U159" i="117" s="1"/>
  <c r="S164" i="117"/>
  <c r="U164" i="117" s="1"/>
  <c r="X165" i="117"/>
  <c r="S166" i="117"/>
  <c r="U166" i="117" s="1"/>
  <c r="X167" i="117"/>
  <c r="S168" i="117"/>
  <c r="U168" i="117" s="1"/>
  <c r="X169" i="117"/>
  <c r="S170" i="117"/>
  <c r="U170" i="117" s="1"/>
  <c r="X171" i="117"/>
  <c r="S176" i="117"/>
  <c r="U176" i="117" s="1"/>
  <c r="S177" i="117"/>
  <c r="U177" i="117" s="1"/>
  <c r="S178" i="117"/>
  <c r="U178" i="117" s="1"/>
  <c r="S179" i="117"/>
  <c r="U179" i="117" s="1"/>
  <c r="S180" i="117"/>
  <c r="U180" i="117" s="1"/>
  <c r="X181" i="117"/>
  <c r="S182" i="117"/>
  <c r="U182" i="117" s="1"/>
  <c r="X183" i="117"/>
  <c r="S184" i="117"/>
  <c r="U184" i="117" s="1"/>
  <c r="X185" i="117"/>
  <c r="X191" i="117"/>
  <c r="S191" i="117"/>
  <c r="U191" i="117" s="1"/>
  <c r="S117" i="117"/>
  <c r="U117" i="117" s="1"/>
  <c r="S119" i="117"/>
  <c r="U119" i="117" s="1"/>
  <c r="S121" i="117"/>
  <c r="U121" i="117" s="1"/>
  <c r="S123" i="117"/>
  <c r="U123" i="117" s="1"/>
  <c r="S125" i="117"/>
  <c r="U125" i="117" s="1"/>
  <c r="S128" i="117"/>
  <c r="U128" i="117" s="1"/>
  <c r="S130" i="117"/>
  <c r="U130" i="117" s="1"/>
  <c r="S135" i="117"/>
  <c r="U135" i="117" s="1"/>
  <c r="S137" i="117"/>
  <c r="U137" i="117" s="1"/>
  <c r="S140" i="117"/>
  <c r="U140" i="117" s="1"/>
  <c r="S149" i="117"/>
  <c r="U149" i="117" s="1"/>
  <c r="S151" i="117"/>
  <c r="U151" i="117" s="1"/>
  <c r="S153" i="117"/>
  <c r="U153" i="117" s="1"/>
  <c r="S155" i="117"/>
  <c r="U155" i="117" s="1"/>
  <c r="S165" i="117"/>
  <c r="U165" i="117" s="1"/>
  <c r="S167" i="117"/>
  <c r="U167" i="117" s="1"/>
  <c r="S169" i="117"/>
  <c r="U169" i="117" s="1"/>
  <c r="S171" i="117"/>
  <c r="U171" i="117" s="1"/>
  <c r="S181" i="117"/>
  <c r="U181" i="117" s="1"/>
  <c r="S183" i="117"/>
  <c r="U183" i="117" s="1"/>
  <c r="S185" i="117"/>
  <c r="U185" i="117" s="1"/>
  <c r="S192" i="117"/>
  <c r="U192" i="117" s="1"/>
  <c r="S197" i="117"/>
  <c r="U197" i="117" s="1"/>
  <c r="X198" i="117"/>
  <c r="S199" i="117"/>
  <c r="U199" i="117" s="1"/>
  <c r="X200" i="117"/>
  <c r="X202" i="117"/>
  <c r="S206" i="117"/>
  <c r="U206" i="117" s="1"/>
  <c r="U207" i="117" s="1"/>
  <c r="X210" i="117"/>
  <c r="X211" i="117"/>
  <c r="S215" i="117"/>
  <c r="U215" i="117" s="1"/>
  <c r="S216" i="117"/>
  <c r="U216" i="117" s="1"/>
  <c r="S217" i="117"/>
  <c r="U217" i="117" s="1"/>
  <c r="S218" i="117"/>
  <c r="U218" i="117" s="1"/>
  <c r="X222" i="117"/>
  <c r="X223" i="117"/>
  <c r="X224" i="117"/>
  <c r="S229" i="117"/>
  <c r="U229" i="117" s="1"/>
  <c r="U230" i="117" s="1"/>
  <c r="S234" i="117"/>
  <c r="U234" i="117" s="1"/>
  <c r="S235" i="117"/>
  <c r="U235" i="117" s="1"/>
  <c r="S236" i="117"/>
  <c r="U236" i="117" s="1"/>
  <c r="S237" i="117"/>
  <c r="U237" i="117" s="1"/>
  <c r="S238" i="117"/>
  <c r="U238" i="117" s="1"/>
  <c r="S239" i="117"/>
  <c r="U239" i="117" s="1"/>
  <c r="S240" i="117"/>
  <c r="U240" i="117" s="1"/>
  <c r="S241" i="117"/>
  <c r="U241" i="117" s="1"/>
  <c r="X245" i="117"/>
  <c r="X246" i="117"/>
  <c r="X250" i="117"/>
  <c r="X251" i="117" s="1"/>
  <c r="S198" i="117"/>
  <c r="U198" i="117" s="1"/>
  <c r="S200" i="117"/>
  <c r="U200" i="117" s="1"/>
  <c r="S202" i="117"/>
  <c r="U202" i="117" s="1"/>
  <c r="S210" i="117"/>
  <c r="U210" i="117" s="1"/>
  <c r="S211" i="117"/>
  <c r="U211" i="117" s="1"/>
  <c r="S222" i="117"/>
  <c r="U222" i="117" s="1"/>
  <c r="S223" i="117"/>
  <c r="U223" i="117" s="1"/>
  <c r="S224" i="117"/>
  <c r="U224" i="117" s="1"/>
  <c r="S245" i="117"/>
  <c r="U245" i="117" s="1"/>
  <c r="S246" i="117"/>
  <c r="U246" i="117" s="1"/>
  <c r="S250" i="117"/>
  <c r="U250" i="117" s="1"/>
  <c r="U251" i="117" s="1"/>
  <c r="S254" i="117"/>
  <c r="U254" i="117" s="1"/>
  <c r="U255" i="117" s="1"/>
  <c r="X258" i="117"/>
  <c r="X259" i="117" s="1"/>
  <c r="S262" i="117"/>
  <c r="U262" i="117" s="1"/>
  <c r="S263" i="117"/>
  <c r="U263" i="117" s="1"/>
  <c r="S264" i="117"/>
  <c r="U264" i="117" s="1"/>
  <c r="S265" i="117"/>
  <c r="U265" i="117" s="1"/>
  <c r="S266" i="117"/>
  <c r="U266" i="117" s="1"/>
  <c r="S267" i="117"/>
  <c r="U267" i="117" s="1"/>
  <c r="S268" i="117"/>
  <c r="U268" i="117" s="1"/>
  <c r="S269" i="117"/>
  <c r="U269" i="117" s="1"/>
  <c r="S270" i="117"/>
  <c r="U270" i="117" s="1"/>
  <c r="S271" i="117"/>
  <c r="U271" i="117" s="1"/>
  <c r="S272" i="117"/>
  <c r="U272" i="117" s="1"/>
  <c r="S273" i="117"/>
  <c r="U273" i="117" s="1"/>
  <c r="X274" i="117"/>
  <c r="X275" i="117"/>
  <c r="X276" i="117"/>
  <c r="X277" i="117"/>
  <c r="S282" i="117"/>
  <c r="U282" i="117" s="1"/>
  <c r="S283" i="117"/>
  <c r="U283" i="117" s="1"/>
  <c r="S284" i="117"/>
  <c r="U284" i="117" s="1"/>
  <c r="S285" i="117"/>
  <c r="U285" i="117" s="1"/>
  <c r="S286" i="117"/>
  <c r="U286" i="117" s="1"/>
  <c r="S287" i="117"/>
  <c r="U287" i="117" s="1"/>
  <c r="S288" i="117"/>
  <c r="U288" i="117" s="1"/>
  <c r="S289" i="117"/>
  <c r="U289" i="117" s="1"/>
  <c r="S258" i="117"/>
  <c r="U258" i="117" s="1"/>
  <c r="U259" i="117" s="1"/>
  <c r="S274" i="117"/>
  <c r="U274" i="117" s="1"/>
  <c r="S275" i="117"/>
  <c r="U275" i="117" s="1"/>
  <c r="S276" i="117"/>
  <c r="U276" i="117" s="1"/>
  <c r="S277" i="117"/>
  <c r="U277" i="117" s="1"/>
  <c r="X242" i="117" l="1"/>
  <c r="X146" i="117"/>
  <c r="X278" i="117"/>
  <c r="X212" i="117"/>
  <c r="X203" i="117"/>
  <c r="X290" i="117"/>
  <c r="X172" i="117"/>
  <c r="X63" i="117"/>
  <c r="X219" i="117"/>
  <c r="X193" i="117"/>
  <c r="X108" i="117"/>
  <c r="X141" i="117"/>
  <c r="X131" i="117"/>
  <c r="X132" i="117" s="1"/>
  <c r="U225" i="117"/>
  <c r="U212" i="117"/>
  <c r="X247" i="117"/>
  <c r="U242" i="117"/>
  <c r="U203" i="117"/>
  <c r="U160" i="117"/>
  <c r="U193" i="117"/>
  <c r="U172" i="117"/>
  <c r="X160" i="117"/>
  <c r="U146" i="117"/>
  <c r="U141" i="117"/>
  <c r="U63" i="117"/>
  <c r="U21" i="117"/>
  <c r="U290" i="117"/>
  <c r="U278" i="117"/>
  <c r="U247" i="117"/>
  <c r="X225" i="117"/>
  <c r="U219" i="117"/>
  <c r="U131" i="117"/>
  <c r="U95" i="117"/>
  <c r="U78" i="117"/>
  <c r="U54" i="117"/>
  <c r="U108" i="117"/>
  <c r="X95" i="117"/>
  <c r="X78" i="117"/>
  <c r="X54" i="117"/>
  <c r="X21" i="117"/>
</calcChain>
</file>

<file path=xl/sharedStrings.xml><?xml version="1.0" encoding="utf-8"?>
<sst xmlns="http://schemas.openxmlformats.org/spreadsheetml/2006/main" count="2389" uniqueCount="754">
  <si>
    <t>Должность</t>
  </si>
  <si>
    <t>Образование должностного оклада (тенге)</t>
  </si>
  <si>
    <t>№  пп</t>
  </si>
  <si>
    <t>И Т О Г О</t>
  </si>
  <si>
    <t xml:space="preserve"> </t>
  </si>
  <si>
    <t>в тенге</t>
  </si>
  <si>
    <t>в %</t>
  </si>
  <si>
    <t>За заведование</t>
  </si>
  <si>
    <t>Итого должност оклад</t>
  </si>
  <si>
    <t>стаж работы</t>
  </si>
  <si>
    <t>категория</t>
  </si>
  <si>
    <t>высш</t>
  </si>
  <si>
    <t>За психоэмоц. нагрузки</t>
  </si>
  <si>
    <t>БДО</t>
  </si>
  <si>
    <t>коэффициент для исчисления окладов</t>
  </si>
  <si>
    <t>Повышение тарифной ставки (оклада)</t>
  </si>
  <si>
    <t xml:space="preserve">в % </t>
  </si>
  <si>
    <t>Средний медицинский персонал</t>
  </si>
  <si>
    <t>ст.медсестра</t>
  </si>
  <si>
    <t>Административный персонал</t>
  </si>
  <si>
    <t>экономист</t>
  </si>
  <si>
    <t xml:space="preserve"> Прочий  персонал</t>
  </si>
  <si>
    <t>Управления здравоохранения акимата Костанайской области</t>
  </si>
  <si>
    <t>В2-4</t>
  </si>
  <si>
    <t>В2-1</t>
  </si>
  <si>
    <t>В4-1</t>
  </si>
  <si>
    <t>за статус "Главная" и "Старшая"</t>
  </si>
  <si>
    <t>В4-2</t>
  </si>
  <si>
    <t>В4-3</t>
  </si>
  <si>
    <t>В4-4</t>
  </si>
  <si>
    <t>С-3</t>
  </si>
  <si>
    <t>С-2</t>
  </si>
  <si>
    <t>В3-4</t>
  </si>
  <si>
    <t>9-12 лет</t>
  </si>
  <si>
    <t>итого</t>
  </si>
  <si>
    <t>D</t>
  </si>
  <si>
    <t>В3-1</t>
  </si>
  <si>
    <t>В2-2</t>
  </si>
  <si>
    <t>А2-2</t>
  </si>
  <si>
    <t>Зам.гл.врача по мед.части</t>
  </si>
  <si>
    <t>Зам.гл.врача по контролю качества</t>
  </si>
  <si>
    <t>Руководитель сектора по хирургической службе</t>
  </si>
  <si>
    <t>В2-3</t>
  </si>
  <si>
    <t>Тарификационный список работников КГП "Костанайская областная детская больница"</t>
  </si>
  <si>
    <t>Бухгалтер по учету мат. Ценностей</t>
  </si>
  <si>
    <t>Бухгалтер по финансовому учету</t>
  </si>
  <si>
    <t>кассир</t>
  </si>
  <si>
    <t>А2-2-1</t>
  </si>
  <si>
    <t>Зам. гл. бухгалтера</t>
  </si>
  <si>
    <t>7-10 л</t>
  </si>
  <si>
    <t>И.о. гл.врача</t>
  </si>
  <si>
    <t>А1-2</t>
  </si>
  <si>
    <t>А1-2-1</t>
  </si>
  <si>
    <t>И.о. главного врача КГП "Костанайская областная детская больница"</t>
  </si>
  <si>
    <t>Врач хирург для гнойных  коек</t>
  </si>
  <si>
    <t>Врач хирург для оказания экстренной помощи</t>
  </si>
  <si>
    <t>Врач хирург на  урологические койки</t>
  </si>
  <si>
    <t xml:space="preserve">Врач челюстно-лицевой хирург </t>
  </si>
  <si>
    <t>м/с процед.каб.</t>
  </si>
  <si>
    <t>м/с палатная</t>
  </si>
  <si>
    <t>м/с перевязоч. каб.</t>
  </si>
  <si>
    <t>Врач травматолог для травматолгических коек</t>
  </si>
  <si>
    <t>Врач нейрохирург</t>
  </si>
  <si>
    <t>Врач ответственный за оказание антирабической помощи</t>
  </si>
  <si>
    <t>Заведующий отделением</t>
  </si>
  <si>
    <t xml:space="preserve">За  тяжелые, вредные и опасные условия труда                          </t>
  </si>
  <si>
    <t xml:space="preserve">За особые условия труда                             </t>
  </si>
  <si>
    <t>Врач травматолог для оказания экстренной помощи</t>
  </si>
  <si>
    <t>м/с операционная травм.пункта</t>
  </si>
  <si>
    <t>Врач оториноларинголог для оказания экстренной помощи</t>
  </si>
  <si>
    <t>Врач невропатолог</t>
  </si>
  <si>
    <t>Врач неонатолог</t>
  </si>
  <si>
    <t>Врач неонатолог для оказания экстренной помощи</t>
  </si>
  <si>
    <t>Врач нефролог</t>
  </si>
  <si>
    <t>Врач кардиолог</t>
  </si>
  <si>
    <t>Врач гематолог</t>
  </si>
  <si>
    <t>Врач педиатр</t>
  </si>
  <si>
    <t>Врач эндокринолог</t>
  </si>
  <si>
    <t>Врач педиатр для оказания экстренной помощи</t>
  </si>
  <si>
    <t>Врач анестезиолог-реаниматолог для обеспечения работы палат реанимации и интенсивной терапии</t>
  </si>
  <si>
    <t>Врач анестезиолог-реаниматолог для оказания экстренной помощи</t>
  </si>
  <si>
    <t>м/с постовая (молочная кухня)</t>
  </si>
  <si>
    <t>МОЛОЧНАЯ  КУХНЯ</t>
  </si>
  <si>
    <t>ОПЕРАЦИОННЫЙ БЛОК</t>
  </si>
  <si>
    <t>ОТДЕЛЕНИЕ АНЕСТЕЗИОЛОГИИ-РЕАНИМАЦИИ  на 10 коек</t>
  </si>
  <si>
    <t>врач реаниматолог</t>
  </si>
  <si>
    <t>ОТДЕЛЕНИЕ РЕАНИМАЦИИ и ИНТЕНСИВНОЙ ТЕРАПИИ на 6 коек</t>
  </si>
  <si>
    <t>врач анестезиолог-реаниматолог</t>
  </si>
  <si>
    <t>Старшая  операционная медицинская сестра</t>
  </si>
  <si>
    <t xml:space="preserve">Операционная медицинская сестра </t>
  </si>
  <si>
    <t>Операционная медицинская сестра для оказания экстренной помощи</t>
  </si>
  <si>
    <t xml:space="preserve">Старшая медсестра </t>
  </si>
  <si>
    <t xml:space="preserve">Медсестра палатная </t>
  </si>
  <si>
    <t>Медсестра анестезистка</t>
  </si>
  <si>
    <t>Медсестра палатная для оказания экстренной помощи</t>
  </si>
  <si>
    <t>Медсестра ГБО</t>
  </si>
  <si>
    <t>Кабинет трансфузиологии</t>
  </si>
  <si>
    <t>врач-трансфузиолог</t>
  </si>
  <si>
    <t>7-10 лет</t>
  </si>
  <si>
    <t>Приемное- диагностическое отделение</t>
  </si>
  <si>
    <t>Стоматологический кабинет</t>
  </si>
  <si>
    <t>Врач стоматолог</t>
  </si>
  <si>
    <t>Врач рентгенолог</t>
  </si>
  <si>
    <t>Эндоскопический кабинет</t>
  </si>
  <si>
    <t>Клинико-диагностическая лаборатория</t>
  </si>
  <si>
    <t>Врач лаборант</t>
  </si>
  <si>
    <t>Врач лаборант для обеспечения работы реанимации</t>
  </si>
  <si>
    <t>Общебольничный персонал</t>
  </si>
  <si>
    <t>Врач эпидемиолог</t>
  </si>
  <si>
    <t>Врач хирург</t>
  </si>
  <si>
    <t>Врач отоларинголог</t>
  </si>
  <si>
    <t>Врач травматолог-ортопед</t>
  </si>
  <si>
    <t>Врач уролог</t>
  </si>
  <si>
    <t>Врач гастроэнтеролог</t>
  </si>
  <si>
    <t>Консультативная поликлиника</t>
  </si>
  <si>
    <t>Передвижной медицинский комплекс</t>
  </si>
  <si>
    <t>Руководитель ПМК</t>
  </si>
  <si>
    <t>Врач рентгенолог/рентген лаборант</t>
  </si>
  <si>
    <t>Врач лаборант/лаборант</t>
  </si>
  <si>
    <t>Врач функциональной диагностики (УЗИ)</t>
  </si>
  <si>
    <t>Врач офтальмолог</t>
  </si>
  <si>
    <t>Заведующий  отделением</t>
  </si>
  <si>
    <t>Кабинет трансфузиологии (переливания крови)-КПК</t>
  </si>
  <si>
    <t>Медсестра  КПК</t>
  </si>
  <si>
    <t>ОТДЕЛЕНИЕ РЕАНИМАЦИИ И  ИНТЕНСИВНОЙ ТЕРАПИИ на 6 коек</t>
  </si>
  <si>
    <t xml:space="preserve">Врач УЗИ </t>
  </si>
  <si>
    <t>Врач ФД</t>
  </si>
  <si>
    <t>Врач-эндоскопист</t>
  </si>
  <si>
    <t>Руководитель отдела</t>
  </si>
  <si>
    <t xml:space="preserve">Отделение физиотерапии и  ЛФК </t>
  </si>
  <si>
    <t>ИНФЕКЦИОННОЕ  ОТДЕЛЕНИЕ  (на 60 коек  боксированное)</t>
  </si>
  <si>
    <t>врач-инфекционист</t>
  </si>
  <si>
    <t>Врач-педиатр</t>
  </si>
  <si>
    <t>Врач-невропатолог</t>
  </si>
  <si>
    <t>Врач- реабилитолог</t>
  </si>
  <si>
    <t>высш.</t>
  </si>
  <si>
    <t>Служба  ВК И ПП</t>
  </si>
  <si>
    <t>Старшая медсестра</t>
  </si>
  <si>
    <t>Медсестра приемного отделения</t>
  </si>
  <si>
    <t>ЦСО</t>
  </si>
  <si>
    <t xml:space="preserve">Медсестра </t>
  </si>
  <si>
    <t>Аптечный пункт</t>
  </si>
  <si>
    <t>Фельдшер</t>
  </si>
  <si>
    <t>Медицинский статистик</t>
  </si>
  <si>
    <t>Лаборант</t>
  </si>
  <si>
    <t>Фельдшер-лаборант</t>
  </si>
  <si>
    <t>Медсестра инфекционного контроля</t>
  </si>
  <si>
    <t>Диетическая медсестра</t>
  </si>
  <si>
    <t>Медрегистратор медицинского архива</t>
  </si>
  <si>
    <t>Медицинская сестра Центров укрепления здоровья</t>
  </si>
  <si>
    <t>Старший рентгенлаборант</t>
  </si>
  <si>
    <t>Рентгенлаборант</t>
  </si>
  <si>
    <t>Рентгенлаборант экстренной помощи</t>
  </si>
  <si>
    <t>Медицинский регистратор рентген архива</t>
  </si>
  <si>
    <t>Медсестра</t>
  </si>
  <si>
    <t>Медсестра  по физиотерапии</t>
  </si>
  <si>
    <t>Инструктор по лечебной физкультуре</t>
  </si>
  <si>
    <t>Медсестра по массажу</t>
  </si>
  <si>
    <t>Старшая медсестра поликлиники</t>
  </si>
  <si>
    <t>Медсестра врачебного кабинета</t>
  </si>
  <si>
    <t>Медсестра процедурного кабинета</t>
  </si>
  <si>
    <t>Медсестра кабинета</t>
  </si>
  <si>
    <t>Приемное-диагностическое отделение</t>
  </si>
  <si>
    <t>16-20 лет</t>
  </si>
  <si>
    <t>св.25 лет</t>
  </si>
  <si>
    <t>Кабинет  функциональной диагностики</t>
  </si>
  <si>
    <t>Медсестра по порталу Бюро госпитализации</t>
  </si>
  <si>
    <t>Ст. медсестра</t>
  </si>
  <si>
    <t>10-13 лет</t>
  </si>
  <si>
    <t>св. 25 лет</t>
  </si>
  <si>
    <t>Медсестра палатная</t>
  </si>
  <si>
    <t>Медсестра изолятора</t>
  </si>
  <si>
    <t>мс.по физиотерапии</t>
  </si>
  <si>
    <t>мс. по массажу</t>
  </si>
  <si>
    <t>ИНФЕКЦИОННОЕ ОТДЕЛЕНИЕ на 60 коек</t>
  </si>
  <si>
    <t>мс. реанимации и интенсивной терапии</t>
  </si>
  <si>
    <t>мс палатная</t>
  </si>
  <si>
    <t xml:space="preserve">ИТОГО  СРЕДНИЙ МЕДИЦИНСКИЙ ПЕРСОНАЛ  </t>
  </si>
  <si>
    <t>надбавка 10% за особые условия труда</t>
  </si>
  <si>
    <t>м/с палатная (гнойные)</t>
  </si>
  <si>
    <t>Секретарь наблюдательного совета (корпоративный)</t>
  </si>
  <si>
    <t>Служба управления человеческими ресурсами</t>
  </si>
  <si>
    <t>Секретарь-машинистка</t>
  </si>
  <si>
    <t>Делопроизводитель</t>
  </si>
  <si>
    <t>Инженер по обслуживанию  вычислительной техники</t>
  </si>
  <si>
    <t>Оператор ЭВМ</t>
  </si>
  <si>
    <t>Хозяйственная      служба</t>
  </si>
  <si>
    <t>инженер по охране труда и технике безопасности</t>
  </si>
  <si>
    <t>специалист по мобилизационной работе (ГО)</t>
  </si>
  <si>
    <t>Заведующий складом (хозяйственным)</t>
  </si>
  <si>
    <t>техник по обслуживанию медицинской техники</t>
  </si>
  <si>
    <t>Заведующий прачечной</t>
  </si>
  <si>
    <t>Машинист по стирке белья</t>
  </si>
  <si>
    <t>Швея</t>
  </si>
  <si>
    <t>Электромонтер по обслуживанию электрооборудования</t>
  </si>
  <si>
    <t>Слесарь по обслуживанию кислородных балонов</t>
  </si>
  <si>
    <t>Оператор по кислороду</t>
  </si>
  <si>
    <t>Старший водитель</t>
  </si>
  <si>
    <t>Водитель</t>
  </si>
  <si>
    <t>Сварщик</t>
  </si>
  <si>
    <t>Плотник - столяр</t>
  </si>
  <si>
    <t>Лифтер</t>
  </si>
  <si>
    <t>Уборщик служебных помещений</t>
  </si>
  <si>
    <t>Гардеробщик</t>
  </si>
  <si>
    <t>Дворник; рабочий по санитарному содержанию территорий</t>
  </si>
  <si>
    <t>Подсобный рабочий</t>
  </si>
  <si>
    <t>Маляр-штукатур</t>
  </si>
  <si>
    <t>Уборщица помещения</t>
  </si>
  <si>
    <t>Дезинфектор</t>
  </si>
  <si>
    <t>Регистратор справочного бюро</t>
  </si>
  <si>
    <t>Инженер по обслуживанию ПМК</t>
  </si>
  <si>
    <t>С2</t>
  </si>
  <si>
    <t>Водитель автомобиля</t>
  </si>
  <si>
    <t>Монтажник внутренних санитарно-технических систем и оборудования (слесарь- сантехник)</t>
  </si>
  <si>
    <t>Дефектолог</t>
  </si>
  <si>
    <t>Заведующий аптекой (провизор)</t>
  </si>
  <si>
    <t>Педагогический персонал</t>
  </si>
  <si>
    <t>Воспитатель пед.отд.№1</t>
  </si>
  <si>
    <t>Воспитатель хирур. отд.</t>
  </si>
  <si>
    <t>Воспитатель травм. отд.</t>
  </si>
  <si>
    <t>Воспитатель пед.отд.№2</t>
  </si>
  <si>
    <t>за статус  "Старшая (ий)"</t>
  </si>
  <si>
    <t xml:space="preserve">За классную квалификацию </t>
  </si>
  <si>
    <t>Провизор (фармацевт)</t>
  </si>
  <si>
    <t>инструктор по лечеб.физ-ре</t>
  </si>
  <si>
    <t>педагог каб.Монтессори</t>
  </si>
  <si>
    <t>воспитатель</t>
  </si>
  <si>
    <t>логопед</t>
  </si>
  <si>
    <t>дефектолог</t>
  </si>
  <si>
    <t>психолог</t>
  </si>
  <si>
    <t>музыкальный руководитель</t>
  </si>
  <si>
    <t xml:space="preserve">Инженер по обслуживанию медицинской техники </t>
  </si>
  <si>
    <t>св 25 л</t>
  </si>
  <si>
    <t xml:space="preserve"> Доплата за учёную степень (КМН, ДМН)                       </t>
  </si>
  <si>
    <t>Младший медицинский персонал</t>
  </si>
  <si>
    <t xml:space="preserve">ИТОГО  МЛАДШИЙ МЕДИЦИНСКИЙ ПЕРСОНАЛ  </t>
  </si>
  <si>
    <t>Сестра-хозяйка</t>
  </si>
  <si>
    <t>Санитарка процедурного кабинета</t>
  </si>
  <si>
    <t>Санитарка перевязочного кабинета</t>
  </si>
  <si>
    <t>Санитарка буфетчица</t>
  </si>
  <si>
    <t>Санитарка ваннщица</t>
  </si>
  <si>
    <t>Санитарка мытья туалетов и коридоров</t>
  </si>
  <si>
    <t>Санитарка палатная</t>
  </si>
  <si>
    <t>РАЗРЯД</t>
  </si>
  <si>
    <t>Санитарка для переноски и сопровождения больных</t>
  </si>
  <si>
    <t>Санитрка палатная</t>
  </si>
  <si>
    <t>Санитарка</t>
  </si>
  <si>
    <t xml:space="preserve">Санитарка палатная </t>
  </si>
  <si>
    <t>Санитарка- буфетчица</t>
  </si>
  <si>
    <t>Санитарка- ваннщица</t>
  </si>
  <si>
    <t>Санитарка  оперблока</t>
  </si>
  <si>
    <t>Младшая медицинская сестра по уходу за больными</t>
  </si>
  <si>
    <t>Младшая медицинская сестра для кормления больных</t>
  </si>
  <si>
    <t xml:space="preserve">Санитарка палатная для инфекционных и соматических больных  </t>
  </si>
  <si>
    <t>Санитарка КПК</t>
  </si>
  <si>
    <t>Санитарка приемного отделения</t>
  </si>
  <si>
    <t>Санитарка- ванщица</t>
  </si>
  <si>
    <t>Санитарка для транспортировки и сопровождения больных</t>
  </si>
  <si>
    <t>Санитарка изолятора</t>
  </si>
  <si>
    <t>Санитарка ванщица</t>
  </si>
  <si>
    <t>Санитарка для зала ЛФК и бассейна</t>
  </si>
  <si>
    <t>Санитарка физиокабинета</t>
  </si>
  <si>
    <t>Санитарка ГБО</t>
  </si>
  <si>
    <t>Санитарка -автоклавов</t>
  </si>
  <si>
    <t>Санитарка кабинета</t>
  </si>
  <si>
    <t>Санитарка физиокабинета и массажа</t>
  </si>
  <si>
    <t>Санитарка врачебных кабинетов</t>
  </si>
  <si>
    <t xml:space="preserve">Фармацевтический персонал </t>
  </si>
  <si>
    <t>ИНФЕКЦИОННЫЙ  БЛОК  на 60 коек</t>
  </si>
  <si>
    <t>Санитарка ЛФК</t>
  </si>
  <si>
    <t>ИТОГО  Прочий персонал</t>
  </si>
  <si>
    <t>Санитарка постовая (молочная кухня)</t>
  </si>
  <si>
    <t>Врач педиатр паллиативной помощи</t>
  </si>
  <si>
    <t>врач приемного покоя для оказания круг. экстренной помощи</t>
  </si>
  <si>
    <t>и.о. заведующий отделением</t>
  </si>
  <si>
    <t>Врач - статистик</t>
  </si>
  <si>
    <t>Отделение патологии новорожденных детей НА 35 КОЕК</t>
  </si>
  <si>
    <t>св 25 лет</t>
  </si>
  <si>
    <t>мс.по лечебной физкультуре</t>
  </si>
  <si>
    <t>Служба ВК и ПП</t>
  </si>
  <si>
    <t>Медсестра экспертного отдела</t>
  </si>
  <si>
    <t>Служба бухгалтерского учета и отчетности</t>
  </si>
  <si>
    <t>Планово-экономическая  служба</t>
  </si>
  <si>
    <t>Преподаватель языков</t>
  </si>
  <si>
    <t xml:space="preserve">ВСЕГО </t>
  </si>
  <si>
    <t>Провизор-аналитик</t>
  </si>
  <si>
    <t xml:space="preserve">Заведующий складом </t>
  </si>
  <si>
    <t>ИТОГО   Фармацевтический персонал   ПМК</t>
  </si>
  <si>
    <t>Врач-онколог (гематолог)</t>
  </si>
  <si>
    <t>Врач-гематолог</t>
  </si>
  <si>
    <t>И.о. зав.отделением</t>
  </si>
  <si>
    <t>Отдел медицинской статистики</t>
  </si>
  <si>
    <t>Отделение лучевой диагностики</t>
  </si>
  <si>
    <t>Санитарка для уборки туалетов и коридора</t>
  </si>
  <si>
    <t>Инженер-системный администратор</t>
  </si>
  <si>
    <t>регистратор</t>
  </si>
  <si>
    <t>св.25 л.</t>
  </si>
  <si>
    <t>ДО с ПК</t>
  </si>
  <si>
    <t>Руководитель отдела по сестринскому делу</t>
  </si>
  <si>
    <t>А3-2</t>
  </si>
  <si>
    <t>ТРАВМАТОЛОГИЧЕСКОЕ  ОТДЕЛЕНИЕ НА 40 КОЕК</t>
  </si>
  <si>
    <t>ТРАВМАТОЛОГИЧЕСКИЙ  ПУНКТ</t>
  </si>
  <si>
    <t>Медсестра УЗИ</t>
  </si>
  <si>
    <t>13-16 лет</t>
  </si>
  <si>
    <t>мед.сестра аптечного пункта</t>
  </si>
  <si>
    <t>Специалист по кадрам (инспектор по кадрам)</t>
  </si>
  <si>
    <t>Санитарка кабинета Рентг инф.</t>
  </si>
  <si>
    <t>Санитарка УЗИ</t>
  </si>
  <si>
    <t>Кабинет функциональной диагностики</t>
  </si>
  <si>
    <t>Санитарка рентген кабинета</t>
  </si>
  <si>
    <t xml:space="preserve">Сан. Палат. для инфекционных и соматических больных  </t>
  </si>
  <si>
    <t>Приемно-диагностическое отделение</t>
  </si>
  <si>
    <t>Блок-звено-ступень</t>
  </si>
  <si>
    <t>Блое/Звено/ ступень/Разряд</t>
  </si>
  <si>
    <t xml:space="preserve">Месячный фонд зарпл. с поправ. коэф-м к  должност. окладу, в тенге </t>
  </si>
  <si>
    <t>ВРАЧЕБНЫЙ ПЕРСОНАЛ</t>
  </si>
  <si>
    <t xml:space="preserve">ИТОГО ВРАЧЕБНЫЙ ПЕРСОНАЛ   </t>
  </si>
  <si>
    <t>Отделение восстановительного лечения и реабилитации для детей с органическим поражением центральной нервной системы</t>
  </si>
  <si>
    <t>Врач травматолог для оказания экстренной помощи внеш.совм</t>
  </si>
  <si>
    <t xml:space="preserve">Рентгенлаборант </t>
  </si>
  <si>
    <t>и.о. Сестры-хозяйки</t>
  </si>
  <si>
    <t>мед/брат палатный гнойн.</t>
  </si>
  <si>
    <t>Врач пульмонолог</t>
  </si>
  <si>
    <t>А3-2-1</t>
  </si>
  <si>
    <t xml:space="preserve">Кладовщик </t>
  </si>
  <si>
    <t xml:space="preserve">дефектолог </t>
  </si>
  <si>
    <t xml:space="preserve">Юрист </t>
  </si>
  <si>
    <t xml:space="preserve">Месячный фонд зарпл. с поправ.      коэф-м к  должност. окладу, в тенге </t>
  </si>
  <si>
    <t>И.о.Заведующий отделением</t>
  </si>
  <si>
    <t xml:space="preserve">мс палатная </t>
  </si>
  <si>
    <t xml:space="preserve">Врач-эксперт  </t>
  </si>
  <si>
    <t>Санитарка отделения реанимации и интенсивной терапии</t>
  </si>
  <si>
    <t>Санитар отделения реанимации и интенсивной терапии</t>
  </si>
  <si>
    <t>Врач хирург  на хирургические койки</t>
  </si>
  <si>
    <t>Врач хирург дежурный (по клинике)</t>
  </si>
  <si>
    <t>Врач хирург для оказания экстренной помощи (внеш.совм)</t>
  </si>
  <si>
    <t xml:space="preserve">Врач челюстно-лицевой хирург  для оказания экстренной помощи </t>
  </si>
  <si>
    <t xml:space="preserve">Врач оториноларинголог </t>
  </si>
  <si>
    <t>Врач-травматолог</t>
  </si>
  <si>
    <t>Отделение патологии новорожденных детей на 25 коек</t>
  </si>
  <si>
    <t>ХИРУРГИЧЕСКОЕ  ОТДЕЛЕНИЕ НА 65  КОЕК</t>
  </si>
  <si>
    <t>ПЕДИАТРИЧЕСКОЕ ОТДЕЛЕНИЕ №1  (  70  КОЕК )</t>
  </si>
  <si>
    <t>ПЕДИАТРИЧЕСКОЕ ОТДЕЛЕНИЕ №2  ( 30  КОЕК )</t>
  </si>
  <si>
    <t>свыше 25 лет</t>
  </si>
  <si>
    <t>Вр.педиатр для оказания круглосуточной медицинской  помощи</t>
  </si>
  <si>
    <t>Вр.педиатр для оказания круглосуточной  экстренной помощи</t>
  </si>
  <si>
    <t>Отделение на 30 коек - восстановительного лечения и реабилитации для детей с органическим поражением центральной нервной системы</t>
  </si>
  <si>
    <t>Врач резидент анестезиолог-реаниматолог обеспечения работы палат реанимации и интенсивной терапии</t>
  </si>
  <si>
    <t>Врач компьютерной и магнитно-резонансной терапии</t>
  </si>
  <si>
    <t>врач-нейрохируг для оказания  экстренной  круглосуточной нейрохирургической помощи</t>
  </si>
  <si>
    <t>врач-стоматолог для оказания экстренной помощи</t>
  </si>
  <si>
    <t>ХИРУРГИЧЕСКОЕ  ОТДЕЛЕНИЕ НА 65 КОЕК</t>
  </si>
  <si>
    <t>ПЕДИАТРИЧЕСКОЕ ОТДЕЛЕНИЕ №1 НА 70  КОЕК</t>
  </si>
  <si>
    <t xml:space="preserve">Отделение восстановительного лечения и реабилитации для детей с органическим поражением центральной нервной системы на 30 коек </t>
  </si>
  <si>
    <t>мс.для оказания круглосуточной экстренной помощи</t>
  </si>
  <si>
    <t>ПЕДИАТРИЧЕСКОЕ ОТДЕЛЕНИЕ  №2 на 30  КОЕК</t>
  </si>
  <si>
    <t>Медсестра экспертного отдела (внут.совм.)</t>
  </si>
  <si>
    <t xml:space="preserve">Бухгалтер по расчету с работниками  </t>
  </si>
  <si>
    <t>менеджер по государственным закупкам (внеш. совм.)</t>
  </si>
  <si>
    <t>менеджер по государственным закупкам</t>
  </si>
  <si>
    <t>12-16 лет</t>
  </si>
  <si>
    <t>Заведующий хозяйством</t>
  </si>
  <si>
    <t>Отдел по обслуживанию и ремонту медицинского оборудования</t>
  </si>
  <si>
    <t>Инженер по обслуживанию медицинской техники (внеш совм)</t>
  </si>
  <si>
    <t>техник по обслуживанию медицинской техники(внеш совм)</t>
  </si>
  <si>
    <t>В3-2</t>
  </si>
  <si>
    <t xml:space="preserve">Психолог </t>
  </si>
  <si>
    <t>ИТОГО</t>
  </si>
  <si>
    <t>ТРАВМОТОЛОГИЧЕСКОЕ  ОТДЕЛЕНИЕ  НА 40 КОЕК</t>
  </si>
  <si>
    <t>04,03,19</t>
  </si>
  <si>
    <t>03,11,27</t>
  </si>
  <si>
    <t>св. 25 л</t>
  </si>
  <si>
    <t>20-25 л</t>
  </si>
  <si>
    <t>св. 25л</t>
  </si>
  <si>
    <t>22,04,25</t>
  </si>
  <si>
    <t>медицинская сестра пал.(внеш. совм.)</t>
  </si>
  <si>
    <t>В3-3</t>
  </si>
  <si>
    <t>34,03,28</t>
  </si>
  <si>
    <t>10-13 л</t>
  </si>
  <si>
    <t>Логопед невр.отд.</t>
  </si>
  <si>
    <t>3-5 л</t>
  </si>
  <si>
    <t>Оператор ПК</t>
  </si>
  <si>
    <t>Гл.бухгалтер</t>
  </si>
  <si>
    <t>Сторож</t>
  </si>
  <si>
    <t>00,07,00</t>
  </si>
  <si>
    <t>и.о.сестры-хозяйки</t>
  </si>
  <si>
    <t>Руководитель  ГЗ</t>
  </si>
  <si>
    <t xml:space="preserve">Врач  резидент -оториноларинголог </t>
  </si>
  <si>
    <t xml:space="preserve">ТРАВМАТОЛОГИЧЕСКИЙ  ПУНКТ </t>
  </si>
  <si>
    <t>и.о.заведующего отделением</t>
  </si>
  <si>
    <t>Вр.инфекционист для оказания круглосуточной медицинской  помощи</t>
  </si>
  <si>
    <t>врач-резидент инфекционист</t>
  </si>
  <si>
    <t>врач-инфекционист внеш.совмест.</t>
  </si>
  <si>
    <t>Врач для оказания круглосуточной  экстренной помощи</t>
  </si>
  <si>
    <t>свыше 25лет</t>
  </si>
  <si>
    <t>Врач-стоматолог</t>
  </si>
  <si>
    <t>Дневной стационар</t>
  </si>
  <si>
    <t>Врач  дневного стационара</t>
  </si>
  <si>
    <t>38,11,27</t>
  </si>
  <si>
    <t>м/с палатная (внут.совм.ФТО)</t>
  </si>
  <si>
    <t>14,09,14</t>
  </si>
  <si>
    <t>39,02,27</t>
  </si>
  <si>
    <t>Отделение патологии новорожденных детей и выхаживания недоношенных детей на  25 КОЕК</t>
  </si>
  <si>
    <t>21,09,27</t>
  </si>
  <si>
    <t>32,09,25</t>
  </si>
  <si>
    <t>30,01,19</t>
  </si>
  <si>
    <t>Медсестра -палатная</t>
  </si>
  <si>
    <t>20,05,27</t>
  </si>
  <si>
    <t>20-25 лет</t>
  </si>
  <si>
    <t>фельдшер приемного отделения</t>
  </si>
  <si>
    <t>Отдел  медицинской статистики</t>
  </si>
  <si>
    <t>00,02,22</t>
  </si>
  <si>
    <t>и.о. ст. лаборант</t>
  </si>
  <si>
    <t>36,03,18</t>
  </si>
  <si>
    <t>07-10 лет</t>
  </si>
  <si>
    <t>медсестра палатная</t>
  </si>
  <si>
    <t>медсестра по физиотерапии</t>
  </si>
  <si>
    <t>медсестра по массажу</t>
  </si>
  <si>
    <t xml:space="preserve">медсестра  процедурного каб. </t>
  </si>
  <si>
    <t xml:space="preserve">медсестра  перевязочного каб. </t>
  </si>
  <si>
    <t>В4-5</t>
  </si>
  <si>
    <t>Фармацевт</t>
  </si>
  <si>
    <t>до 1 года</t>
  </si>
  <si>
    <t>Заместитель главного врача по экономическому и административно-хозяйственному обеспечению</t>
  </si>
  <si>
    <t>Повышение тарифной ставки (доплаты и надбавки)</t>
  </si>
  <si>
    <t>Административный  персонал</t>
  </si>
  <si>
    <t xml:space="preserve">СММ менеджер </t>
  </si>
  <si>
    <t xml:space="preserve">Бухгалтер по расчету с работниками </t>
  </si>
  <si>
    <t>Руководитель службы</t>
  </si>
  <si>
    <t xml:space="preserve">экономист </t>
  </si>
  <si>
    <t xml:space="preserve">бухгалтер по госзакупкам </t>
  </si>
  <si>
    <t>Служба  государственных закупок</t>
  </si>
  <si>
    <t xml:space="preserve">Руководитель </t>
  </si>
  <si>
    <t xml:space="preserve">Переводчик </t>
  </si>
  <si>
    <t xml:space="preserve">7-10 лет </t>
  </si>
  <si>
    <t>Отдел медицинской статистики и информационно-технического обслуживания</t>
  </si>
  <si>
    <t>0-1 лет</t>
  </si>
  <si>
    <t>01,05,00</t>
  </si>
  <si>
    <t>Оператор КИПиА</t>
  </si>
  <si>
    <t>оператор газовой котельной</t>
  </si>
  <si>
    <t>03,00,00</t>
  </si>
  <si>
    <t xml:space="preserve">Санитарка </t>
  </si>
  <si>
    <t xml:space="preserve">Оператор ПК  </t>
  </si>
  <si>
    <t>Предусмотрено тарифной  сеткой ПП РК №1193</t>
  </si>
  <si>
    <t xml:space="preserve">Объем работ по данной должности </t>
  </si>
  <si>
    <t>Месячный фонд зарпл. по должност. окладу работника в тенге  ПП РК №1193</t>
  </si>
  <si>
    <t>Поправочный коэф-т Отраслевое Соглашение</t>
  </si>
  <si>
    <t>поправочный коэф-т ПП РК №1193</t>
  </si>
  <si>
    <t xml:space="preserve">Итого должност оклад </t>
  </si>
  <si>
    <t>00.02.00</t>
  </si>
  <si>
    <t>28,11,15</t>
  </si>
  <si>
    <t>11,08,18</t>
  </si>
  <si>
    <t>24,07,00</t>
  </si>
  <si>
    <t>00,07,20</t>
  </si>
  <si>
    <t>18,10,12</t>
  </si>
  <si>
    <t>38,11,02</t>
  </si>
  <si>
    <t>25,03,18</t>
  </si>
  <si>
    <t>04,10,15</t>
  </si>
  <si>
    <t>31,03,11</t>
  </si>
  <si>
    <t>08,02,06</t>
  </si>
  <si>
    <t>21,04,11</t>
  </si>
  <si>
    <t>23,06,10</t>
  </si>
  <si>
    <t>12,00,24</t>
  </si>
  <si>
    <t>04,05,11</t>
  </si>
  <si>
    <t>17,09,30</t>
  </si>
  <si>
    <t>13,01,16</t>
  </si>
  <si>
    <t>19,00,26</t>
  </si>
  <si>
    <t>02,00,12</t>
  </si>
  <si>
    <t>08,06,06</t>
  </si>
  <si>
    <t>28,06,00</t>
  </si>
  <si>
    <t>00,03,03</t>
  </si>
  <si>
    <t>27,08,00</t>
  </si>
  <si>
    <t>04,11,00</t>
  </si>
  <si>
    <t>30,03,01</t>
  </si>
  <si>
    <t>03,01,18</t>
  </si>
  <si>
    <t>03,04,12</t>
  </si>
  <si>
    <t>03,02,16</t>
  </si>
  <si>
    <t>03,01,13</t>
  </si>
  <si>
    <t>00,09,00</t>
  </si>
  <si>
    <t>00,05,29</t>
  </si>
  <si>
    <t>01,10,00</t>
  </si>
  <si>
    <t>01,08,00</t>
  </si>
  <si>
    <t>20,09,06</t>
  </si>
  <si>
    <t>09,02,30</t>
  </si>
  <si>
    <t>16,07,14</t>
  </si>
  <si>
    <t>02,11,12</t>
  </si>
  <si>
    <t>02,11,10</t>
  </si>
  <si>
    <t>03,07,00</t>
  </si>
  <si>
    <t>03,03,00</t>
  </si>
  <si>
    <t>31,03,20</t>
  </si>
  <si>
    <t>18,05,16</t>
  </si>
  <si>
    <t>01,04,24</t>
  </si>
  <si>
    <t>12,02,07</t>
  </si>
  <si>
    <t>12,02,17</t>
  </si>
  <si>
    <t>08,02,12</t>
  </si>
  <si>
    <t>12,02,12</t>
  </si>
  <si>
    <t>09,04,12</t>
  </si>
  <si>
    <t>08,07,00</t>
  </si>
  <si>
    <t>14,09,00</t>
  </si>
  <si>
    <t>21,08,19</t>
  </si>
  <si>
    <t>08,03,00</t>
  </si>
  <si>
    <t>25,08,23</t>
  </si>
  <si>
    <t>23,08,22</t>
  </si>
  <si>
    <t>09,04,27</t>
  </si>
  <si>
    <t>09,05,08</t>
  </si>
  <si>
    <t>38,07,00</t>
  </si>
  <si>
    <t>10,10,01</t>
  </si>
  <si>
    <t>28,05,25</t>
  </si>
  <si>
    <t>14,01,05</t>
  </si>
  <si>
    <t>23,09,09</t>
  </si>
  <si>
    <t>37,09,00</t>
  </si>
  <si>
    <t>28,07,29</t>
  </si>
  <si>
    <t>15,00,14</t>
  </si>
  <si>
    <t>00,05,19</t>
  </si>
  <si>
    <t>00,03,26</t>
  </si>
  <si>
    <t>40,08,21</t>
  </si>
  <si>
    <t>17,09,19</t>
  </si>
  <si>
    <t>18,09,27</t>
  </si>
  <si>
    <t>04,05,19</t>
  </si>
  <si>
    <t>11,03,27</t>
  </si>
  <si>
    <t>20,05,25</t>
  </si>
  <si>
    <t>39,04,18</t>
  </si>
  <si>
    <t>21,04,12</t>
  </si>
  <si>
    <t>14,05,00</t>
  </si>
  <si>
    <t>24,05,24</t>
  </si>
  <si>
    <t>22,08,22</t>
  </si>
  <si>
    <t>27,02,28</t>
  </si>
  <si>
    <t>20,06,00</t>
  </si>
  <si>
    <t>41,01,20</t>
  </si>
  <si>
    <t>23,09,05</t>
  </si>
  <si>
    <t>20,05,08</t>
  </si>
  <si>
    <t>32,03,26</t>
  </si>
  <si>
    <t>37,03,00</t>
  </si>
  <si>
    <t>26,05,00</t>
  </si>
  <si>
    <t>22,00,27</t>
  </si>
  <si>
    <t>29,07,06</t>
  </si>
  <si>
    <t>36,02,15</t>
  </si>
  <si>
    <t>32,10,23</t>
  </si>
  <si>
    <t>28,00,29</t>
  </si>
  <si>
    <t>07,05,14</t>
  </si>
  <si>
    <t>08,01,27</t>
  </si>
  <si>
    <t>26,00,23</t>
  </si>
  <si>
    <t>22,00,23</t>
  </si>
  <si>
    <t>19,05,01</t>
  </si>
  <si>
    <t>31,11,18</t>
  </si>
  <si>
    <t>36,00,28</t>
  </si>
  <si>
    <t>13,00,01</t>
  </si>
  <si>
    <t>00,09,12</t>
  </si>
  <si>
    <t>19,01,07</t>
  </si>
  <si>
    <t>09,11,23</t>
  </si>
  <si>
    <t>29,07,26</t>
  </si>
  <si>
    <t>30,06,14</t>
  </si>
  <si>
    <t>16,05,26</t>
  </si>
  <si>
    <t>33,00,25</t>
  </si>
  <si>
    <t>37,05,01</t>
  </si>
  <si>
    <t>36,05,08</t>
  </si>
  <si>
    <t>38,07,23</t>
  </si>
  <si>
    <t>22,01,15</t>
  </si>
  <si>
    <t>26,05,11</t>
  </si>
  <si>
    <t>06,05,16</t>
  </si>
  <si>
    <t>20,05,00</t>
  </si>
  <si>
    <t>35,04,14</t>
  </si>
  <si>
    <t>20,02,29</t>
  </si>
  <si>
    <t>37,04,27</t>
  </si>
  <si>
    <t>30,04,19</t>
  </si>
  <si>
    <t>21,04,02</t>
  </si>
  <si>
    <t>07,04,05</t>
  </si>
  <si>
    <t>13,04,10</t>
  </si>
  <si>
    <t>22,08,02</t>
  </si>
  <si>
    <t>20,08,27</t>
  </si>
  <si>
    <t>24,09,00</t>
  </si>
  <si>
    <t>25,06,16</t>
  </si>
  <si>
    <t>13,02,00</t>
  </si>
  <si>
    <t>08,04,14</t>
  </si>
  <si>
    <t>05,06,22</t>
  </si>
  <si>
    <t>04,00,03</t>
  </si>
  <si>
    <t>02,05,05</t>
  </si>
  <si>
    <t>31,04,25</t>
  </si>
  <si>
    <t>27,08,16</t>
  </si>
  <si>
    <t>18,04,22</t>
  </si>
  <si>
    <t>30,02,26</t>
  </si>
  <si>
    <t>36,07,00</t>
  </si>
  <si>
    <t>43,04,10</t>
  </si>
  <si>
    <t>19,02,14</t>
  </si>
  <si>
    <t>29,01,06</t>
  </si>
  <si>
    <t>30,01,25</t>
  </si>
  <si>
    <t>27,06,17</t>
  </si>
  <si>
    <t>35,03,28</t>
  </si>
  <si>
    <t>39,05,27</t>
  </si>
  <si>
    <t>00,05,28</t>
  </si>
  <si>
    <t>26,04,02</t>
  </si>
  <si>
    <t>00,03,02</t>
  </si>
  <si>
    <t>23,02,00</t>
  </si>
  <si>
    <t>36,08,02</t>
  </si>
  <si>
    <t>32,07,19</t>
  </si>
  <si>
    <t>28,09,25</t>
  </si>
  <si>
    <t>39,01,06</t>
  </si>
  <si>
    <t>41,00,18</t>
  </si>
  <si>
    <t>28,03,11</t>
  </si>
  <si>
    <t>20,03,15</t>
  </si>
  <si>
    <t>38,08,19</t>
  </si>
  <si>
    <t>00,04,18</t>
  </si>
  <si>
    <t>36,01,17</t>
  </si>
  <si>
    <t>36,11,05</t>
  </si>
  <si>
    <t>31,11,29</t>
  </si>
  <si>
    <t>22,01,28</t>
  </si>
  <si>
    <t>42,04,29</t>
  </si>
  <si>
    <t>43,08,11</t>
  </si>
  <si>
    <t>27,04,28</t>
  </si>
  <si>
    <t>31,03,18</t>
  </si>
  <si>
    <t>32,04,13</t>
  </si>
  <si>
    <t>17,07,23</t>
  </si>
  <si>
    <t>33,01,06</t>
  </si>
  <si>
    <t>36,11,00</t>
  </si>
  <si>
    <t>30,11,04</t>
  </si>
  <si>
    <t>34,05,28</t>
  </si>
  <si>
    <t>43,11,26</t>
  </si>
  <si>
    <t>35,01,12</t>
  </si>
  <si>
    <t>19,04,26</t>
  </si>
  <si>
    <t>36,06,27</t>
  </si>
  <si>
    <t>37,11,16</t>
  </si>
  <si>
    <t>20,08,05</t>
  </si>
  <si>
    <t>00,05,22</t>
  </si>
  <si>
    <t>30,07,20</t>
  </si>
  <si>
    <t>20,07,23</t>
  </si>
  <si>
    <t>31,06,14</t>
  </si>
  <si>
    <t>05,05,03</t>
  </si>
  <si>
    <t>25,00,01</t>
  </si>
  <si>
    <t>22,05,20</t>
  </si>
  <si>
    <t>40,03,24</t>
  </si>
  <si>
    <t>38,04,11</t>
  </si>
  <si>
    <t>17,06,14</t>
  </si>
  <si>
    <t>03,02,20</t>
  </si>
  <si>
    <t>41,02,00</t>
  </si>
  <si>
    <t>38,05,28</t>
  </si>
  <si>
    <t>47,04,01</t>
  </si>
  <si>
    <t>26,02,06</t>
  </si>
  <si>
    <t>34,06,11</t>
  </si>
  <si>
    <t>32,09,00</t>
  </si>
  <si>
    <t>03,03,29</t>
  </si>
  <si>
    <t>36,01,01</t>
  </si>
  <si>
    <t>02,10,02</t>
  </si>
  <si>
    <t>36,06,18</t>
  </si>
  <si>
    <t>41,08,26</t>
  </si>
  <si>
    <t>36,09,14</t>
  </si>
  <si>
    <t>21,08,05</t>
  </si>
  <si>
    <t>38,03,29</t>
  </si>
  <si>
    <t>35,09,14</t>
  </si>
  <si>
    <t>31,11,17</t>
  </si>
  <si>
    <t>40,03,14</t>
  </si>
  <si>
    <t>34,08,03</t>
  </si>
  <si>
    <t>47,02,14</t>
  </si>
  <si>
    <t>37,10,00</t>
  </si>
  <si>
    <t>26,09,28</t>
  </si>
  <si>
    <t>29,06,20</t>
  </si>
  <si>
    <t>32,04,01</t>
  </si>
  <si>
    <t>10,00,256</t>
  </si>
  <si>
    <t>10,02,26</t>
  </si>
  <si>
    <t>10,00,26</t>
  </si>
  <si>
    <t>21,01,24</t>
  </si>
  <si>
    <t>21,05,21</t>
  </si>
  <si>
    <t>06,10,11</t>
  </si>
  <si>
    <t>29,04,23</t>
  </si>
  <si>
    <t>16,00,01</t>
  </si>
  <si>
    <t>09,09,06</t>
  </si>
  <si>
    <t>17,04,20</t>
  </si>
  <si>
    <t>06,00,30</t>
  </si>
  <si>
    <t>08,03,15</t>
  </si>
  <si>
    <t>23,04,25</t>
  </si>
  <si>
    <t>05,02,22</t>
  </si>
  <si>
    <t>15,05,28</t>
  </si>
  <si>
    <t>26,01,13</t>
  </si>
  <si>
    <t>02,03,29</t>
  </si>
  <si>
    <t>02,04,06</t>
  </si>
  <si>
    <t>02,10,04</t>
  </si>
  <si>
    <t>29,01,03</t>
  </si>
  <si>
    <t>10,00,21</t>
  </si>
  <si>
    <t>05,02,17</t>
  </si>
  <si>
    <t>08,09,00</t>
  </si>
  <si>
    <t>15,10,12</t>
  </si>
  <si>
    <t>высшая</t>
  </si>
  <si>
    <t>12,05,00</t>
  </si>
  <si>
    <t>11,05,16</t>
  </si>
  <si>
    <t>08,00,19</t>
  </si>
  <si>
    <t>32,05,00</t>
  </si>
  <si>
    <t>32,04,18</t>
  </si>
  <si>
    <t>21,03,16</t>
  </si>
  <si>
    <t>28,05,00</t>
  </si>
  <si>
    <t>18,05,00</t>
  </si>
  <si>
    <t>29,04,00</t>
  </si>
  <si>
    <t>13,04,29</t>
  </si>
  <si>
    <t>33,05,18</t>
  </si>
  <si>
    <t>09,11,26</t>
  </si>
  <si>
    <t>08,00,22</t>
  </si>
  <si>
    <t>10,04,29</t>
  </si>
  <si>
    <t>24,01,06</t>
  </si>
  <si>
    <t>46,00,08</t>
  </si>
  <si>
    <t>14,10,18</t>
  </si>
  <si>
    <t>07,04,15</t>
  </si>
  <si>
    <t>07,04,04</t>
  </si>
  <si>
    <t>14,05,13</t>
  </si>
  <si>
    <t>высшвя</t>
  </si>
  <si>
    <t>01,04,03</t>
  </si>
  <si>
    <t>40,07,17</t>
  </si>
  <si>
    <t>20,04,20</t>
  </si>
  <si>
    <t>10,04,13</t>
  </si>
  <si>
    <t>39,05,23</t>
  </si>
  <si>
    <t>08,04,26</t>
  </si>
  <si>
    <t>02,03,06</t>
  </si>
  <si>
    <t>30,03,27</t>
  </si>
  <si>
    <t>39,09,17</t>
  </si>
  <si>
    <t>02,08,13</t>
  </si>
  <si>
    <t>21,05,00</t>
  </si>
  <si>
    <t>05,10,02</t>
  </si>
  <si>
    <t>02,03,03</t>
  </si>
  <si>
    <t>07,03,15</t>
  </si>
  <si>
    <t>40,04,00</t>
  </si>
  <si>
    <t>12,03,12</t>
  </si>
  <si>
    <t>02,03,24</t>
  </si>
  <si>
    <t>44,04,20</t>
  </si>
  <si>
    <t>34,00,16</t>
  </si>
  <si>
    <t>16,03,17</t>
  </si>
  <si>
    <t>09,11,29</t>
  </si>
  <si>
    <t>44,02,07</t>
  </si>
  <si>
    <t>36,01,00</t>
  </si>
  <si>
    <t>34,00,27</t>
  </si>
  <si>
    <t>30,02,08</t>
  </si>
  <si>
    <t>03,03,01</t>
  </si>
  <si>
    <t>07,00,14</t>
  </si>
  <si>
    <t>38,03,00</t>
  </si>
  <si>
    <t>44,04,28</t>
  </si>
  <si>
    <t>44,02,28</t>
  </si>
  <si>
    <t>23,04,04</t>
  </si>
  <si>
    <t>07,02,07</t>
  </si>
  <si>
    <t>04,02,29</t>
  </si>
  <si>
    <t>06,02,30</t>
  </si>
  <si>
    <t>08,03,20</t>
  </si>
  <si>
    <t>07,03,03</t>
  </si>
  <si>
    <t>39,09,22</t>
  </si>
  <si>
    <t>11,09,25</t>
  </si>
  <si>
    <t>18,02,30</t>
  </si>
  <si>
    <t>05,02,24</t>
  </si>
  <si>
    <t>м/с палатная (внеш.совм.)</t>
  </si>
  <si>
    <t>свыше 25 л</t>
  </si>
  <si>
    <t>28,10,16</t>
  </si>
  <si>
    <t>от 3 до 6 л</t>
  </si>
  <si>
    <t>09,06,14</t>
  </si>
  <si>
    <t>Механик</t>
  </si>
  <si>
    <t>20,08,15</t>
  </si>
  <si>
    <t>01,03,21</t>
  </si>
  <si>
    <t>00,02,13</t>
  </si>
  <si>
    <t>00,03,17</t>
  </si>
  <si>
    <t>00,00,00</t>
  </si>
  <si>
    <r>
      <t xml:space="preserve">по состоянию на 01.01.2024 года </t>
    </r>
    <r>
      <rPr>
        <b/>
        <i/>
        <sz val="8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</si>
</sst>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Arial Cyr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 KK EK"/>
      <family val="1"/>
      <charset val="204"/>
    </font>
    <font>
      <sz val="10"/>
      <color rgb="FFFF0000"/>
      <name val="Arial Cyr"/>
      <charset val="204"/>
    </font>
    <font>
      <sz val="6"/>
      <name val="Arial"/>
      <family val="2"/>
    </font>
    <font>
      <b/>
      <i/>
      <sz val="10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8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name val="Arial Cyr"/>
      <charset val="1"/>
    </font>
    <font>
      <b/>
      <i/>
      <sz val="10"/>
      <name val="Arial Cyr"/>
      <charset val="1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name val="Arial"/>
      <family val="2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2" fillId="0" borderId="0"/>
    <xf numFmtId="43" fontId="32" fillId="0" borderId="0" applyFont="0" applyFill="0" applyBorder="0" applyAlignment="0" applyProtection="0"/>
  </cellStyleXfs>
  <cellXfs count="435">
    <xf numFmtId="0" fontId="0" fillId="0" borderId="0" xfId="0"/>
    <xf numFmtId="0" fontId="0" fillId="0" borderId="0" xfId="0" applyFill="1"/>
    <xf numFmtId="2" fontId="1" fillId="0" borderId="0" xfId="0" applyNumberFormat="1" applyFont="1" applyFill="1"/>
    <xf numFmtId="1" fontId="1" fillId="0" borderId="0" xfId="0" applyNumberFormat="1" applyFont="1" applyFill="1"/>
    <xf numFmtId="1" fontId="0" fillId="0" borderId="0" xfId="0" applyNumberFormat="1" applyFill="1"/>
    <xf numFmtId="2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Font="1" applyFill="1"/>
    <xf numFmtId="1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 applyFill="1"/>
    <xf numFmtId="0" fontId="1" fillId="2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1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3" fontId="6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0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22" fillId="2" borderId="1" xfId="0" applyFont="1" applyFill="1" applyBorder="1"/>
    <xf numFmtId="2" fontId="15" fillId="2" borderId="0" xfId="0" applyNumberFormat="1" applyFont="1" applyFill="1" applyAlignment="1">
      <alignment horizontal="center"/>
    </xf>
    <xf numFmtId="49" fontId="15" fillId="2" borderId="1" xfId="0" applyNumberFormat="1" applyFont="1" applyFill="1" applyBorder="1"/>
    <xf numFmtId="1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2" fontId="15" fillId="2" borderId="1" xfId="0" applyNumberFormat="1" applyFont="1" applyFill="1" applyBorder="1"/>
    <xf numFmtId="0" fontId="15" fillId="2" borderId="1" xfId="0" applyFont="1" applyFill="1" applyBorder="1" applyAlignment="1">
      <alignment vertical="center" wrapText="1"/>
    </xf>
    <xf numFmtId="2" fontId="15" fillId="2" borderId="0" xfId="0" applyNumberFormat="1" applyFont="1" applyFill="1" applyBorder="1"/>
    <xf numFmtId="2" fontId="15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1" fontId="15" fillId="2" borderId="1" xfId="0" applyNumberFormat="1" applyFont="1" applyFill="1" applyBorder="1" applyAlignment="1">
      <alignment horizontal="center" wrapText="1"/>
    </xf>
    <xf numFmtId="2" fontId="15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2" fontId="15" fillId="2" borderId="0" xfId="0" applyNumberFormat="1" applyFont="1" applyFill="1"/>
    <xf numFmtId="49" fontId="15" fillId="2" borderId="1" xfId="0" applyNumberFormat="1" applyFont="1" applyFill="1" applyBorder="1" applyAlignment="1">
      <alignment vertical="center" wrapText="1"/>
    </xf>
    <xf numFmtId="0" fontId="15" fillId="2" borderId="0" xfId="0" applyFont="1" applyFill="1"/>
    <xf numFmtId="0" fontId="15" fillId="2" borderId="1" xfId="0" applyFont="1" applyFill="1" applyBorder="1" applyAlignment="1">
      <alignment horizontal="left" wrapText="1"/>
    </xf>
    <xf numFmtId="49" fontId="15" fillId="2" borderId="2" xfId="0" applyNumberFormat="1" applyFont="1" applyFill="1" applyBorder="1"/>
    <xf numFmtId="2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2" fontId="8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8" fillId="2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16" fillId="2" borderId="1" xfId="0" applyFont="1" applyFill="1" applyBorder="1"/>
    <xf numFmtId="0" fontId="15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17" fillId="2" borderId="0" xfId="0" applyFont="1" applyFill="1" applyBorder="1"/>
    <xf numFmtId="0" fontId="5" fillId="2" borderId="0" xfId="0" applyFont="1" applyFill="1"/>
    <xf numFmtId="0" fontId="5" fillId="2" borderId="2" xfId="0" applyFont="1" applyFill="1" applyBorder="1"/>
    <xf numFmtId="0" fontId="5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 wrapText="1"/>
    </xf>
    <xf numFmtId="3" fontId="21" fillId="2" borderId="0" xfId="0" applyNumberFormat="1" applyFont="1" applyFill="1" applyBorder="1" applyAlignment="1">
      <alignment horizontal="center"/>
    </xf>
    <xf numFmtId="3" fontId="21" fillId="2" borderId="0" xfId="0" applyNumberFormat="1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0" fillId="2" borderId="0" xfId="0" applyNumberFormat="1" applyFill="1"/>
    <xf numFmtId="1" fontId="0" fillId="2" borderId="0" xfId="0" applyNumberFormat="1" applyFill="1" applyBorder="1"/>
    <xf numFmtId="0" fontId="22" fillId="2" borderId="0" xfId="0" applyFont="1" applyFill="1" applyBorder="1" applyAlignment="1">
      <alignment wrapText="1"/>
    </xf>
    <xf numFmtId="1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center"/>
    </xf>
    <xf numFmtId="0" fontId="15" fillId="2" borderId="1" xfId="0" applyFont="1" applyFill="1" applyBorder="1" applyAlignment="1"/>
    <xf numFmtId="0" fontId="26" fillId="2" borderId="1" xfId="0" applyFont="1" applyFill="1" applyBorder="1" applyAlignment="1">
      <alignment wrapText="1"/>
    </xf>
    <xf numFmtId="4" fontId="21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4" fontId="10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0" fontId="15" fillId="2" borderId="0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left"/>
    </xf>
    <xf numFmtId="0" fontId="21" fillId="2" borderId="0" xfId="0" applyFont="1" applyFill="1"/>
    <xf numFmtId="0" fontId="15" fillId="2" borderId="0" xfId="0" applyNumberFormat="1" applyFont="1" applyFill="1" applyBorder="1" applyAlignment="1">
      <alignment horizontal="left"/>
    </xf>
    <xf numFmtId="1" fontId="15" fillId="2" borderId="0" xfId="0" applyNumberFormat="1" applyFont="1" applyFill="1" applyBorder="1"/>
    <xf numFmtId="0" fontId="21" fillId="2" borderId="1" xfId="0" applyNumberFormat="1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6" fillId="2" borderId="0" xfId="0" applyFont="1" applyFill="1" applyBorder="1" applyAlignment="1">
      <alignment wrapText="1"/>
    </xf>
    <xf numFmtId="1" fontId="15" fillId="2" borderId="0" xfId="0" applyNumberFormat="1" applyFont="1" applyFill="1"/>
    <xf numFmtId="4" fontId="25" fillId="2" borderId="0" xfId="0" applyNumberFormat="1" applyFont="1" applyFill="1" applyAlignment="1">
      <alignment horizontal="center"/>
    </xf>
    <xf numFmtId="0" fontId="8" fillId="2" borderId="0" xfId="0" applyFont="1" applyFill="1"/>
    <xf numFmtId="2" fontId="1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6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1" fontId="15" fillId="2" borderId="2" xfId="0" applyNumberFormat="1" applyFont="1" applyFill="1" applyBorder="1" applyAlignment="1">
      <alignment horizontal="center"/>
    </xf>
    <xf numFmtId="1" fontId="11" fillId="2" borderId="1" xfId="0" applyNumberFormat="1" applyFont="1" applyFill="1" applyBorder="1"/>
    <xf numFmtId="1" fontId="3" fillId="2" borderId="2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0" fontId="19" fillId="2" borderId="0" xfId="0" applyFont="1" applyFill="1" applyBorder="1" applyAlignment="1">
      <alignment wrapText="1"/>
    </xf>
    <xf numFmtId="0" fontId="18" fillId="2" borderId="0" xfId="0" applyFont="1" applyFill="1" applyBorder="1"/>
    <xf numFmtId="0" fontId="16" fillId="2" borderId="11" xfId="0" applyFont="1" applyFill="1" applyBorder="1"/>
    <xf numFmtId="0" fontId="16" fillId="2" borderId="4" xfId="0" applyFont="1" applyFill="1" applyBorder="1"/>
    <xf numFmtId="0" fontId="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/>
    </xf>
    <xf numFmtId="1" fontId="3" fillId="2" borderId="0" xfId="0" applyNumberFormat="1" applyFont="1" applyFill="1"/>
    <xf numFmtId="2" fontId="8" fillId="2" borderId="1" xfId="0" applyNumberFormat="1" applyFont="1" applyFill="1" applyBorder="1" applyAlignment="1">
      <alignment horizontal="right"/>
    </xf>
    <xf numFmtId="0" fontId="26" fillId="2" borderId="3" xfId="0" applyFont="1" applyFill="1" applyBorder="1" applyAlignment="1">
      <alignment wrapText="1"/>
    </xf>
    <xf numFmtId="9" fontId="16" fillId="2" borderId="1" xfId="0" applyNumberFormat="1" applyFont="1" applyFill="1" applyBorder="1"/>
    <xf numFmtId="0" fontId="22" fillId="2" borderId="9" xfId="0" applyFont="1" applyFill="1" applyBorder="1"/>
    <xf numFmtId="49" fontId="15" fillId="2" borderId="1" xfId="0" applyNumberFormat="1" applyFont="1" applyFill="1" applyBorder="1" applyAlignment="1">
      <alignment wrapText="1"/>
    </xf>
    <xf numFmtId="2" fontId="3" fillId="2" borderId="0" xfId="0" applyNumberFormat="1" applyFont="1" applyFill="1" applyBorder="1"/>
    <xf numFmtId="0" fontId="15" fillId="2" borderId="9" xfId="0" applyFont="1" applyFill="1" applyBorder="1" applyAlignment="1">
      <alignment vertical="center" wrapText="1"/>
    </xf>
    <xf numFmtId="0" fontId="8" fillId="2" borderId="9" xfId="0" applyFont="1" applyFill="1" applyBorder="1"/>
    <xf numFmtId="0" fontId="24" fillId="2" borderId="10" xfId="0" applyNumberFormat="1" applyFont="1" applyFill="1" applyBorder="1"/>
    <xf numFmtId="0" fontId="8" fillId="2" borderId="10" xfId="0" applyFont="1" applyFill="1" applyBorder="1"/>
    <xf numFmtId="0" fontId="8" fillId="2" borderId="2" xfId="0" applyFont="1" applyFill="1" applyBorder="1"/>
    <xf numFmtId="165" fontId="6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1" fontId="21" fillId="2" borderId="0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5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wrapText="1"/>
    </xf>
    <xf numFmtId="0" fontId="5" fillId="2" borderId="1" xfId="0" applyFont="1" applyFill="1" applyBorder="1" applyAlignment="1"/>
    <xf numFmtId="49" fontId="15" fillId="2" borderId="9" xfId="0" applyNumberFormat="1" applyFont="1" applyFill="1" applyBorder="1" applyAlignment="1">
      <alignment wrapText="1"/>
    </xf>
    <xf numFmtId="2" fontId="1" fillId="2" borderId="0" xfId="0" applyNumberFormat="1" applyFont="1" applyFill="1"/>
    <xf numFmtId="164" fontId="15" fillId="2" borderId="0" xfId="0" applyNumberFormat="1" applyFont="1" applyFill="1" applyBorder="1" applyAlignment="1">
      <alignment horizontal="center"/>
    </xf>
    <xf numFmtId="0" fontId="10" fillId="0" borderId="0" xfId="0" applyFont="1" applyFill="1"/>
    <xf numFmtId="49" fontId="8" fillId="2" borderId="1" xfId="0" applyNumberFormat="1" applyFont="1" applyFill="1" applyBorder="1"/>
    <xf numFmtId="1" fontId="1" fillId="2" borderId="1" xfId="0" applyNumberFormat="1" applyFont="1" applyFill="1" applyBorder="1"/>
    <xf numFmtId="0" fontId="26" fillId="2" borderId="9" xfId="0" applyFont="1" applyFill="1" applyBorder="1" applyAlignment="1">
      <alignment wrapText="1"/>
    </xf>
    <xf numFmtId="1" fontId="22" fillId="2" borderId="1" xfId="0" applyNumberFormat="1" applyFont="1" applyFill="1" applyBorder="1"/>
    <xf numFmtId="1" fontId="1" fillId="2" borderId="0" xfId="0" applyNumberFormat="1" applyFont="1" applyFill="1" applyBorder="1" applyAlignment="1">
      <alignment wrapText="1"/>
    </xf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2" fillId="2" borderId="1" xfId="0" applyFont="1" applyFill="1" applyBorder="1" applyAlignment="1">
      <alignment wrapText="1"/>
    </xf>
    <xf numFmtId="1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wrapText="1"/>
    </xf>
    <xf numFmtId="0" fontId="12" fillId="2" borderId="0" xfId="0" applyFont="1" applyFill="1" applyBorder="1"/>
    <xf numFmtId="1" fontId="0" fillId="2" borderId="0" xfId="0" applyNumberFormat="1" applyFont="1" applyFill="1"/>
    <xf numFmtId="0" fontId="27" fillId="2" borderId="1" xfId="0" applyFont="1" applyFill="1" applyBorder="1" applyAlignment="1">
      <alignment horizontal="left" wrapText="1"/>
    </xf>
    <xf numFmtId="0" fontId="7" fillId="2" borderId="9" xfId="0" applyFont="1" applyFill="1" applyBorder="1"/>
    <xf numFmtId="4" fontId="33" fillId="2" borderId="0" xfId="0" applyNumberFormat="1" applyFont="1" applyFill="1" applyBorder="1" applyAlignment="1">
      <alignment horizontal="center" vertical="center" wrapText="1"/>
    </xf>
    <xf numFmtId="43" fontId="0" fillId="2" borderId="0" xfId="2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/>
    <xf numFmtId="0" fontId="5" fillId="2" borderId="0" xfId="0" applyFont="1" applyFill="1" applyBorder="1"/>
    <xf numFmtId="2" fontId="3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4" fontId="6" fillId="2" borderId="0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/>
    <xf numFmtId="1" fontId="10" fillId="2" borderId="0" xfId="0" applyNumberFormat="1" applyFont="1" applyFill="1"/>
    <xf numFmtId="1" fontId="30" fillId="2" borderId="0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0" fillId="2" borderId="0" xfId="0" quotePrefix="1" applyFill="1"/>
    <xf numFmtId="0" fontId="0" fillId="0" borderId="0" xfId="0" quotePrefix="1" applyFill="1" applyBorder="1"/>
    <xf numFmtId="2" fontId="1" fillId="2" borderId="0" xfId="0" quotePrefix="1" applyNumberFormat="1" applyFont="1" applyFill="1"/>
    <xf numFmtId="0" fontId="5" fillId="2" borderId="2" xfId="0" applyFont="1" applyFill="1" applyBorder="1" applyAlignment="1">
      <alignment horizontal="left"/>
    </xf>
    <xf numFmtId="1" fontId="30" fillId="2" borderId="0" xfId="0" applyNumberFormat="1" applyFont="1" applyFill="1"/>
    <xf numFmtId="1" fontId="1" fillId="2" borderId="0" xfId="0" applyNumberFormat="1" applyFont="1" applyFill="1"/>
    <xf numFmtId="1" fontId="1" fillId="2" borderId="0" xfId="0" applyNumberFormat="1" applyFont="1" applyFill="1" applyBorder="1"/>
    <xf numFmtId="2" fontId="1" fillId="2" borderId="1" xfId="0" applyNumberFormat="1" applyFont="1" applyFill="1" applyBorder="1"/>
    <xf numFmtId="3" fontId="1" fillId="2" borderId="1" xfId="0" applyNumberFormat="1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/>
    <xf numFmtId="3" fontId="0" fillId="2" borderId="0" xfId="0" applyNumberFormat="1" applyFill="1"/>
    <xf numFmtId="2" fontId="1" fillId="2" borderId="0" xfId="0" applyNumberFormat="1" applyFont="1" applyFill="1" applyBorder="1"/>
    <xf numFmtId="2" fontId="6" fillId="2" borderId="0" xfId="0" applyNumberFormat="1" applyFont="1" applyFill="1"/>
    <xf numFmtId="3" fontId="30" fillId="2" borderId="1" xfId="0" applyNumberFormat="1" applyFont="1" applyFill="1" applyBorder="1"/>
    <xf numFmtId="3" fontId="30" fillId="2" borderId="0" xfId="0" applyNumberFormat="1" applyFont="1" applyFill="1" applyBorder="1"/>
    <xf numFmtId="4" fontId="34" fillId="2" borderId="0" xfId="0" applyNumberFormat="1" applyFont="1" applyFill="1" applyBorder="1" applyAlignment="1"/>
    <xf numFmtId="16" fontId="3" fillId="2" borderId="1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4" fontId="21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left" vertical="center" wrapText="1"/>
    </xf>
    <xf numFmtId="3" fontId="21" fillId="2" borderId="0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vertical="center" wrapText="1"/>
    </xf>
    <xf numFmtId="14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/>
    <xf numFmtId="0" fontId="15" fillId="2" borderId="9" xfId="0" applyFont="1" applyFill="1" applyBorder="1" applyAlignment="1">
      <alignment horizontal="left" wrapText="1"/>
    </xf>
    <xf numFmtId="4" fontId="6" fillId="2" borderId="0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3" fontId="0" fillId="0" borderId="0" xfId="0" applyNumberFormat="1" applyFill="1"/>
    <xf numFmtId="3" fontId="28" fillId="0" borderId="0" xfId="0" applyNumberFormat="1" applyFont="1" applyFill="1"/>
    <xf numFmtId="1" fontId="37" fillId="2" borderId="0" xfId="0" applyNumberFormat="1" applyFont="1" applyFill="1"/>
    <xf numFmtId="1" fontId="6" fillId="2" borderId="1" xfId="0" applyNumberFormat="1" applyFont="1" applyFill="1" applyBorder="1"/>
    <xf numFmtId="1" fontId="30" fillId="2" borderId="1" xfId="0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" fontId="0" fillId="0" borderId="0" xfId="0" applyNumberFormat="1" applyFont="1" applyFill="1"/>
    <xf numFmtId="1" fontId="0" fillId="2" borderId="0" xfId="0" applyNumberFormat="1" applyFont="1" applyFill="1" applyBorder="1"/>
    <xf numFmtId="0" fontId="0" fillId="2" borderId="1" xfId="0" applyFont="1" applyFill="1" applyBorder="1"/>
    <xf numFmtId="1" fontId="0" fillId="2" borderId="1" xfId="0" applyNumberFormat="1" applyFont="1" applyFill="1" applyBorder="1"/>
    <xf numFmtId="0" fontId="38" fillId="2" borderId="0" xfId="0" applyFont="1" applyFill="1" applyBorder="1" applyAlignment="1">
      <alignment wrapText="1"/>
    </xf>
    <xf numFmtId="0" fontId="39" fillId="2" borderId="11" xfId="0" applyFont="1" applyFill="1" applyBorder="1"/>
    <xf numFmtId="0" fontId="39" fillId="2" borderId="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39" fillId="2" borderId="1" xfId="0" applyFont="1" applyFill="1" applyBorder="1"/>
    <xf numFmtId="0" fontId="38" fillId="2" borderId="1" xfId="0" applyFont="1" applyFill="1" applyBorder="1" applyAlignment="1">
      <alignment wrapText="1"/>
    </xf>
    <xf numFmtId="0" fontId="39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40" fillId="2" borderId="1" xfId="0" applyFont="1" applyFill="1" applyBorder="1" applyAlignment="1">
      <alignment wrapText="1"/>
    </xf>
    <xf numFmtId="0" fontId="40" fillId="2" borderId="0" xfId="0" applyFont="1" applyFill="1" applyBorder="1" applyAlignment="1">
      <alignment wrapText="1"/>
    </xf>
    <xf numFmtId="0" fontId="21" fillId="2" borderId="0" xfId="0" applyFont="1" applyFill="1" applyBorder="1"/>
    <xf numFmtId="0" fontId="40" fillId="2" borderId="9" xfId="0" applyFont="1" applyFill="1" applyBorder="1" applyAlignment="1">
      <alignment wrapText="1"/>
    </xf>
    <xf numFmtId="0" fontId="15" fillId="2" borderId="2" xfId="0" applyFont="1" applyFill="1" applyBorder="1"/>
    <xf numFmtId="0" fontId="21" fillId="2" borderId="1" xfId="0" applyFont="1" applyFill="1" applyBorder="1"/>
    <xf numFmtId="0" fontId="40" fillId="2" borderId="3" xfId="0" applyFont="1" applyFill="1" applyBorder="1" applyAlignment="1">
      <alignment wrapText="1"/>
    </xf>
    <xf numFmtId="4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/>
    <xf numFmtId="4" fontId="0" fillId="2" borderId="0" xfId="0" applyNumberFormat="1" applyFont="1" applyFill="1" applyAlignment="1">
      <alignment horizontal="center"/>
    </xf>
    <xf numFmtId="4" fontId="1" fillId="2" borderId="0" xfId="0" applyNumberFormat="1" applyFont="1" applyFill="1"/>
    <xf numFmtId="4" fontId="15" fillId="2" borderId="1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/>
    </xf>
    <xf numFmtId="4" fontId="21" fillId="2" borderId="1" xfId="0" applyNumberFormat="1" applyFont="1" applyFill="1" applyBorder="1" applyAlignment="1">
      <alignment horizontal="center" wrapText="1"/>
    </xf>
    <xf numFmtId="4" fontId="21" fillId="2" borderId="0" xfId="0" applyNumberFormat="1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2" fontId="1" fillId="2" borderId="8" xfId="0" applyNumberFormat="1" applyFont="1" applyFill="1" applyBorder="1" applyAlignment="1">
      <alignment horizontal="center" vertical="center" textRotation="255" wrapText="1"/>
    </xf>
    <xf numFmtId="2" fontId="1" fillId="2" borderId="6" xfId="0" applyNumberFormat="1" applyFont="1" applyFill="1" applyBorder="1" applyAlignment="1">
      <alignment horizontal="center" vertical="center" textRotation="255" wrapText="1"/>
    </xf>
    <xf numFmtId="2" fontId="1" fillId="2" borderId="4" xfId="0" applyNumberFormat="1" applyFont="1" applyFill="1" applyBorder="1" applyAlignment="1">
      <alignment horizontal="center" vertical="center" textRotation="255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wrapText="1"/>
    </xf>
    <xf numFmtId="4" fontId="15" fillId="2" borderId="0" xfId="0" applyNumberFormat="1" applyFont="1" applyFill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0" fontId="21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2" borderId="3" xfId="0" applyFont="1" applyFill="1" applyBorder="1" applyAlignment="1"/>
    <xf numFmtId="4" fontId="1" fillId="2" borderId="0" xfId="0" applyNumberFormat="1" applyFont="1" applyFill="1" applyBorder="1" applyAlignment="1">
      <alignment horizontal="center" wrapText="1"/>
    </xf>
    <xf numFmtId="4" fontId="15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/>
    <xf numFmtId="4" fontId="5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/>
    </xf>
    <xf numFmtId="4" fontId="0" fillId="2" borderId="0" xfId="0" applyNumberFormat="1" applyFill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wrapText="1"/>
    </xf>
    <xf numFmtId="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/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4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7" fillId="2" borderId="0" xfId="0" applyNumberFormat="1" applyFont="1" applyFill="1" applyAlignment="1">
      <alignment horizontal="left"/>
    </xf>
    <xf numFmtId="3" fontId="0" fillId="2" borderId="1" xfId="0" applyNumberFormat="1" applyFill="1" applyBorder="1"/>
    <xf numFmtId="4" fontId="36" fillId="2" borderId="0" xfId="0" applyNumberFormat="1" applyFont="1" applyFill="1" applyBorder="1" applyAlignment="1">
      <alignment horizontal="center" wrapText="1"/>
    </xf>
    <xf numFmtId="4" fontId="31" fillId="2" borderId="0" xfId="0" applyNumberFormat="1" applyFont="1" applyFill="1" applyBorder="1" applyAlignment="1">
      <alignment horizontal="center" wrapText="1"/>
    </xf>
    <xf numFmtId="4" fontId="0" fillId="2" borderId="0" xfId="0" applyNumberFormat="1" applyFill="1"/>
    <xf numFmtId="3" fontId="28" fillId="2" borderId="0" xfId="0" applyNumberFormat="1" applyFont="1" applyFill="1"/>
    <xf numFmtId="0" fontId="13" fillId="2" borderId="1" xfId="0" applyFont="1" applyFill="1" applyBorder="1" applyAlignment="1">
      <alignment horizontal="center"/>
    </xf>
    <xf numFmtId="4" fontId="28" fillId="2" borderId="0" xfId="0" applyNumberFormat="1" applyFont="1" applyFill="1" applyAlignment="1">
      <alignment horizontal="center"/>
    </xf>
    <xf numFmtId="3" fontId="3" fillId="2" borderId="1" xfId="0" applyNumberFormat="1" applyFont="1" applyFill="1" applyBorder="1"/>
    <xf numFmtId="3" fontId="10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42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2" fillId="2" borderId="3" xfId="0" applyFont="1" applyFill="1" applyBorder="1" applyAlignment="1">
      <alignment horizontal="left"/>
    </xf>
    <xf numFmtId="0" fontId="35" fillId="2" borderId="13" xfId="0" applyFont="1" applyFill="1" applyBorder="1" applyAlignment="1">
      <alignment vertical="top" wrapText="1"/>
    </xf>
    <xf numFmtId="0" fontId="21" fillId="2" borderId="9" xfId="0" applyFont="1" applyFill="1" applyBorder="1" applyAlignment="1"/>
    <xf numFmtId="0" fontId="6" fillId="2" borderId="9" xfId="0" applyNumberFormat="1" applyFont="1" applyFill="1" applyBorder="1"/>
    <xf numFmtId="0" fontId="6" fillId="2" borderId="0" xfId="0" applyFont="1" applyFill="1"/>
    <xf numFmtId="3" fontId="3" fillId="2" borderId="0" xfId="0" applyNumberFormat="1" applyFont="1" applyFill="1" applyAlignment="1">
      <alignment horizontal="center"/>
    </xf>
    <xf numFmtId="0" fontId="3" fillId="0" borderId="0" xfId="0" applyFont="1" applyFill="1"/>
    <xf numFmtId="0" fontId="42" fillId="2" borderId="0" xfId="0" applyFont="1" applyFill="1" applyAlignment="1">
      <alignment horizontal="center"/>
    </xf>
    <xf numFmtId="3" fontId="3" fillId="2" borderId="0" xfId="0" applyNumberFormat="1" applyFont="1" applyFill="1"/>
    <xf numFmtId="0" fontId="6" fillId="2" borderId="0" xfId="0" applyFont="1" applyFill="1" applyAlignment="1"/>
    <xf numFmtId="1" fontId="6" fillId="2" borderId="0" xfId="0" applyNumberFormat="1" applyFont="1" applyFill="1" applyBorder="1" applyAlignment="1"/>
    <xf numFmtId="1" fontId="3" fillId="0" borderId="0" xfId="0" applyNumberFormat="1" applyFont="1" applyFill="1"/>
    <xf numFmtId="1" fontId="6" fillId="2" borderId="0" xfId="0" applyNumberFormat="1" applyFon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40" fillId="2" borderId="1" xfId="0" applyNumberFormat="1" applyFont="1" applyFill="1" applyBorder="1" applyAlignment="1"/>
    <xf numFmtId="0" fontId="3" fillId="0" borderId="0" xfId="0" applyFont="1" applyFill="1" applyBorder="1"/>
    <xf numFmtId="0" fontId="21" fillId="2" borderId="1" xfId="0" applyNumberFormat="1" applyFont="1" applyFill="1" applyBorder="1"/>
    <xf numFmtId="1" fontId="5" fillId="2" borderId="0" xfId="0" applyNumberFormat="1" applyFont="1" applyFill="1"/>
    <xf numFmtId="4" fontId="40" fillId="2" borderId="0" xfId="0" applyNumberFormat="1" applyFont="1" applyFill="1" applyAlignment="1">
      <alignment horizontal="center"/>
    </xf>
    <xf numFmtId="3" fontId="40" fillId="2" borderId="0" xfId="0" applyNumberFormat="1" applyFont="1" applyFill="1" applyAlignment="1">
      <alignment horizontal="center" vertical="center" wrapText="1"/>
    </xf>
    <xf numFmtId="3" fontId="40" fillId="2" borderId="0" xfId="0" applyNumberFormat="1" applyFont="1" applyFill="1" applyBorder="1"/>
    <xf numFmtId="4" fontId="5" fillId="2" borderId="0" xfId="0" applyNumberFormat="1" applyFont="1" applyFill="1" applyAlignment="1">
      <alignment horizontal="center"/>
    </xf>
    <xf numFmtId="0" fontId="7" fillId="2" borderId="3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1" fontId="7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21" fillId="2" borderId="1" xfId="0" applyNumberFormat="1" applyFont="1" applyFill="1" applyBorder="1" applyAlignment="1">
      <alignment horizontal="left" wrapText="1"/>
    </xf>
    <xf numFmtId="0" fontId="21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0" fontId="24" fillId="2" borderId="10" xfId="0" applyNumberFormat="1" applyFont="1" applyFill="1" applyBorder="1" applyAlignment="1">
      <alignment wrapText="1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4"/>
  <sheetViews>
    <sheetView tabSelected="1" topLeftCell="A10" zoomScale="80" zoomScaleNormal="80" workbookViewId="0">
      <pane xSplit="2" ySplit="5" topLeftCell="C15" activePane="bottomRight" state="frozen"/>
      <selection activeCell="A10" sqref="A10"/>
      <selection pane="topRight" activeCell="D10" sqref="D10"/>
      <selection pane="bottomLeft" activeCell="A15" sqref="A15"/>
      <selection pane="bottomRight" activeCell="H250" sqref="H250"/>
    </sheetView>
  </sheetViews>
  <sheetFormatPr defaultColWidth="9.109375" defaultRowHeight="10.199999999999999"/>
  <cols>
    <col min="1" max="1" width="2.6640625" style="99" customWidth="1"/>
    <col min="2" max="2" width="11.5546875" style="52" customWidth="1"/>
    <col min="3" max="3" width="6" style="99" customWidth="1"/>
    <col min="4" max="4" width="7.109375" style="52" customWidth="1"/>
    <col min="5" max="5" width="5.5546875" style="145" customWidth="1"/>
    <col min="6" max="6" width="6.21875" style="52" customWidth="1"/>
    <col min="7" max="7" width="5.6640625" style="52" customWidth="1"/>
    <col min="8" max="8" width="7.6640625" style="52" customWidth="1"/>
    <col min="9" max="9" width="4.109375" style="52" customWidth="1"/>
    <col min="10" max="10" width="5.77734375" style="52" customWidth="1"/>
    <col min="11" max="11" width="4.109375" style="52" customWidth="1"/>
    <col min="12" max="12" width="4.5546875" style="52" customWidth="1"/>
    <col min="13" max="13" width="4.109375" style="52" customWidth="1"/>
    <col min="14" max="14" width="5" style="52" customWidth="1"/>
    <col min="15" max="15" width="4.6640625" style="52" customWidth="1"/>
    <col min="16" max="16" width="5.6640625" style="52" customWidth="1"/>
    <col min="17" max="18" width="5.109375" style="52" customWidth="1"/>
    <col min="19" max="19" width="7.88671875" style="52" customWidth="1"/>
    <col min="20" max="20" width="6.77734375" style="349" customWidth="1"/>
    <col min="21" max="21" width="8.44140625" style="99" customWidth="1"/>
    <col min="22" max="22" width="6.33203125" style="52" customWidth="1"/>
    <col min="23" max="23" width="8" style="407" customWidth="1"/>
    <col min="24" max="24" width="8.6640625" style="52" customWidth="1"/>
    <col min="25" max="25" width="9.77734375" style="52" bestFit="1" customWidth="1"/>
    <col min="26" max="27" width="9.109375" style="52"/>
    <col min="28" max="16384" width="9.109375" style="405"/>
  </cols>
  <sheetData>
    <row r="1" spans="1:82">
      <c r="T1" s="52"/>
      <c r="U1" s="52"/>
      <c r="V1" s="349"/>
      <c r="W1" s="404"/>
      <c r="X1" s="99"/>
    </row>
    <row r="2" spans="1:82">
      <c r="T2" s="52" t="s">
        <v>53</v>
      </c>
      <c r="U2" s="52"/>
      <c r="V2" s="349"/>
      <c r="W2" s="404"/>
      <c r="X2" s="99"/>
    </row>
    <row r="3" spans="1:82">
      <c r="T3" s="52" t="s">
        <v>22</v>
      </c>
      <c r="U3" s="52"/>
      <c r="V3" s="349"/>
      <c r="W3" s="404"/>
      <c r="X3" s="99"/>
    </row>
    <row r="4" spans="1:82">
      <c r="B4" s="403"/>
      <c r="T4" s="52"/>
      <c r="U4" s="52"/>
      <c r="V4" s="349"/>
      <c r="W4" s="404"/>
      <c r="X4" s="99"/>
    </row>
    <row r="6" spans="1:82">
      <c r="A6" s="406" t="s">
        <v>43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</row>
    <row r="7" spans="1:82">
      <c r="H7" s="408" t="s">
        <v>753</v>
      </c>
      <c r="I7" s="408"/>
      <c r="J7" s="408"/>
      <c r="K7" s="408"/>
      <c r="L7" s="408"/>
    </row>
    <row r="9" spans="1:82">
      <c r="H9" s="409" t="s">
        <v>315</v>
      </c>
      <c r="I9" s="408"/>
      <c r="J9" s="408"/>
      <c r="K9" s="408"/>
      <c r="L9" s="408"/>
    </row>
    <row r="10" spans="1:82" ht="12.75" customHeight="1">
      <c r="A10" s="298" t="s">
        <v>2</v>
      </c>
      <c r="B10" s="298" t="s">
        <v>0</v>
      </c>
      <c r="C10" s="301" t="s">
        <v>312</v>
      </c>
      <c r="D10" s="298" t="s">
        <v>9</v>
      </c>
      <c r="E10" s="303" t="s">
        <v>10</v>
      </c>
      <c r="F10" s="301" t="s">
        <v>13</v>
      </c>
      <c r="G10" s="287" t="s">
        <v>14</v>
      </c>
      <c r="H10" s="304" t="s">
        <v>1</v>
      </c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  <c r="T10" s="331" t="s">
        <v>444</v>
      </c>
      <c r="U10" s="282" t="s">
        <v>445</v>
      </c>
      <c r="V10" s="287" t="s">
        <v>446</v>
      </c>
      <c r="W10" s="332"/>
      <c r="X10" s="287" t="s">
        <v>314</v>
      </c>
      <c r="Y10" s="166"/>
      <c r="Z10" s="166"/>
      <c r="AA10" s="16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22.8" customHeight="1">
      <c r="A11" s="299"/>
      <c r="B11" s="299"/>
      <c r="C11" s="302"/>
      <c r="D11" s="299"/>
      <c r="E11" s="303"/>
      <c r="F11" s="302"/>
      <c r="G11" s="288"/>
      <c r="H11" s="282" t="s">
        <v>443</v>
      </c>
      <c r="I11" s="294" t="s">
        <v>424</v>
      </c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333"/>
      <c r="U11" s="283"/>
      <c r="V11" s="288"/>
      <c r="W11" s="334"/>
      <c r="X11" s="288"/>
      <c r="Y11" s="166"/>
      <c r="Z11" s="166"/>
      <c r="AA11" s="16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ht="61.2" customHeight="1">
      <c r="A12" s="299"/>
      <c r="B12" s="299"/>
      <c r="C12" s="301"/>
      <c r="D12" s="299"/>
      <c r="E12" s="303"/>
      <c r="F12" s="301"/>
      <c r="G12" s="288"/>
      <c r="H12" s="283"/>
      <c r="I12" s="295" t="s">
        <v>178</v>
      </c>
      <c r="J12" s="296"/>
      <c r="K12" s="285" t="s">
        <v>7</v>
      </c>
      <c r="L12" s="297"/>
      <c r="M12" s="285" t="s">
        <v>65</v>
      </c>
      <c r="N12" s="286"/>
      <c r="O12" s="284" t="s">
        <v>12</v>
      </c>
      <c r="P12" s="284"/>
      <c r="Q12" s="290" t="s">
        <v>233</v>
      </c>
      <c r="R12" s="291"/>
      <c r="S12" s="292" t="s">
        <v>448</v>
      </c>
      <c r="T12" s="333"/>
      <c r="U12" s="283"/>
      <c r="V12" s="288"/>
      <c r="W12" s="334" t="s">
        <v>297</v>
      </c>
      <c r="X12" s="288"/>
      <c r="Y12" s="166"/>
      <c r="Z12" s="166"/>
      <c r="AA12" s="16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2" ht="25.2" hidden="1" customHeight="1">
      <c r="A13" s="300"/>
      <c r="B13" s="300"/>
      <c r="C13" s="301"/>
      <c r="D13" s="300"/>
      <c r="E13" s="303"/>
      <c r="F13" s="301"/>
      <c r="G13" s="289"/>
      <c r="H13" s="284"/>
      <c r="I13" s="279" t="s">
        <v>16</v>
      </c>
      <c r="J13" s="279" t="s">
        <v>5</v>
      </c>
      <c r="K13" s="279" t="s">
        <v>6</v>
      </c>
      <c r="L13" s="279" t="s">
        <v>5</v>
      </c>
      <c r="M13" s="279" t="s">
        <v>6</v>
      </c>
      <c r="N13" s="279" t="s">
        <v>5</v>
      </c>
      <c r="O13" s="279" t="s">
        <v>6</v>
      </c>
      <c r="P13" s="279" t="s">
        <v>5</v>
      </c>
      <c r="Q13" s="279" t="s">
        <v>6</v>
      </c>
      <c r="R13" s="279" t="s">
        <v>5</v>
      </c>
      <c r="S13" s="293"/>
      <c r="T13" s="335"/>
      <c r="U13" s="284"/>
      <c r="V13" s="289"/>
      <c r="W13" s="336"/>
      <c r="X13" s="289"/>
      <c r="Y13" s="166"/>
      <c r="Z13" s="166"/>
      <c r="AA13" s="16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2" s="410" customForma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337">
        <v>23</v>
      </c>
      <c r="X14" s="8">
        <v>24</v>
      </c>
      <c r="Y14" s="208"/>
      <c r="Z14" s="208"/>
      <c r="AA14" s="208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2" s="410" customFormat="1">
      <c r="A15" s="11"/>
      <c r="B15" s="411"/>
      <c r="C15" s="411"/>
      <c r="D15" s="4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73"/>
      <c r="W15" s="338"/>
      <c r="X15" s="209"/>
      <c r="Y15" s="208"/>
      <c r="Z15" s="208"/>
      <c r="AA15" s="208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>
      <c r="A16" s="113"/>
      <c r="B16" s="113"/>
      <c r="C16" s="48"/>
      <c r="D16" s="34" t="s">
        <v>19</v>
      </c>
      <c r="E16" s="27"/>
      <c r="F16" s="26"/>
      <c r="G16" s="26"/>
      <c r="H16" s="27"/>
      <c r="I16" s="27"/>
      <c r="J16" s="27"/>
      <c r="K16" s="27"/>
      <c r="L16" s="27"/>
      <c r="M16" s="48"/>
      <c r="N16" s="48"/>
      <c r="O16" s="27"/>
      <c r="P16" s="27"/>
      <c r="Q16" s="27"/>
      <c r="R16" s="27"/>
      <c r="S16" s="27"/>
      <c r="T16" s="339"/>
      <c r="U16" s="27"/>
      <c r="V16" s="166"/>
      <c r="W16" s="213"/>
      <c r="X16" s="166"/>
      <c r="Y16" s="166"/>
      <c r="Z16" s="166"/>
      <c r="AA16" s="16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33.75" customHeight="1">
      <c r="A17" s="32">
        <v>1</v>
      </c>
      <c r="B17" s="47" t="s">
        <v>50</v>
      </c>
      <c r="C17" s="35" t="s">
        <v>51</v>
      </c>
      <c r="D17" s="28" t="s">
        <v>659</v>
      </c>
      <c r="E17" s="229"/>
      <c r="F17" s="174">
        <v>17697</v>
      </c>
      <c r="G17" s="273">
        <v>6.77</v>
      </c>
      <c r="H17" s="174">
        <f>F17*G17</f>
        <v>119808.68999999999</v>
      </c>
      <c r="I17" s="174">
        <v>10</v>
      </c>
      <c r="J17" s="174">
        <f>F17*G17*I17/100</f>
        <v>11980.868999999999</v>
      </c>
      <c r="K17" s="174"/>
      <c r="L17" s="175">
        <f>K17*F17/100</f>
        <v>0</v>
      </c>
      <c r="M17" s="174"/>
      <c r="N17" s="175">
        <f>M17*F17/100</f>
        <v>0</v>
      </c>
      <c r="O17" s="174"/>
      <c r="P17" s="174">
        <f>O17*F17/100</f>
        <v>0</v>
      </c>
      <c r="Q17" s="174"/>
      <c r="R17" s="174"/>
      <c r="S17" s="174">
        <f>H17+J17+L17+N17+P17+R17</f>
        <v>131789.55899999998</v>
      </c>
      <c r="T17" s="174">
        <v>1</v>
      </c>
      <c r="U17" s="174">
        <f>S17*T17</f>
        <v>131789.55899999998</v>
      </c>
      <c r="V17" s="210">
        <v>3.42</v>
      </c>
      <c r="W17" s="211">
        <f>H17*V17</f>
        <v>409745.71979999996</v>
      </c>
      <c r="X17" s="211">
        <f>(W17*1.1+(L17+N17+P17+R17))*T17</f>
        <v>450720.29177999997</v>
      </c>
      <c r="Y17" s="272"/>
      <c r="Z17" s="166"/>
      <c r="AA17" s="16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30.75" customHeight="1">
      <c r="A18" s="32">
        <v>2</v>
      </c>
      <c r="B18" s="47" t="s">
        <v>39</v>
      </c>
      <c r="C18" s="35" t="s">
        <v>52</v>
      </c>
      <c r="D18" s="28" t="s">
        <v>660</v>
      </c>
      <c r="E18" s="229"/>
      <c r="F18" s="174">
        <v>17697</v>
      </c>
      <c r="G18" s="273">
        <v>6.42</v>
      </c>
      <c r="H18" s="174">
        <f>F18*G18</f>
        <v>113614.74</v>
      </c>
      <c r="I18" s="174">
        <v>10</v>
      </c>
      <c r="J18" s="174">
        <f>F18*G18*I18/100</f>
        <v>11361.474000000002</v>
      </c>
      <c r="K18" s="174"/>
      <c r="L18" s="175">
        <f>K18*F18/100</f>
        <v>0</v>
      </c>
      <c r="M18" s="174"/>
      <c r="N18" s="175">
        <f>M18*F18/100</f>
        <v>0</v>
      </c>
      <c r="O18" s="174"/>
      <c r="P18" s="174">
        <f>O18*F18/100</f>
        <v>0</v>
      </c>
      <c r="Q18" s="174"/>
      <c r="R18" s="174"/>
      <c r="S18" s="174">
        <f>H18+J18+L18+N18+P18+R18</f>
        <v>124976.21400000001</v>
      </c>
      <c r="T18" s="174">
        <v>1</v>
      </c>
      <c r="U18" s="174">
        <f>S18*T18</f>
        <v>124976.21400000001</v>
      </c>
      <c r="V18" s="210">
        <v>3.42</v>
      </c>
      <c r="W18" s="211">
        <f>H18*V18</f>
        <v>388562.41080000001</v>
      </c>
      <c r="X18" s="211">
        <f>(W18*1.1+(L18+N18+P18+R18))*T18</f>
        <v>427418.65188000002</v>
      </c>
      <c r="Y18" s="272"/>
      <c r="Z18" s="166"/>
      <c r="AA18" s="16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ht="33" customHeight="1">
      <c r="A19" s="32">
        <v>4</v>
      </c>
      <c r="B19" s="47" t="s">
        <v>40</v>
      </c>
      <c r="C19" s="35" t="s">
        <v>52</v>
      </c>
      <c r="D19" s="30" t="s">
        <v>661</v>
      </c>
      <c r="E19" s="229"/>
      <c r="F19" s="174">
        <v>17697</v>
      </c>
      <c r="G19" s="273">
        <v>5.75</v>
      </c>
      <c r="H19" s="174">
        <f>F19*G19</f>
        <v>101757.75</v>
      </c>
      <c r="I19" s="174">
        <v>10</v>
      </c>
      <c r="J19" s="174">
        <f>F19*G19*I19/100</f>
        <v>10175.775</v>
      </c>
      <c r="K19" s="174"/>
      <c r="L19" s="175">
        <f>K19*F19/100</f>
        <v>0</v>
      </c>
      <c r="M19" s="174"/>
      <c r="N19" s="175">
        <f>M19*F19/100</f>
        <v>0</v>
      </c>
      <c r="O19" s="174"/>
      <c r="P19" s="174">
        <f>O19*F19/100</f>
        <v>0</v>
      </c>
      <c r="Q19" s="174"/>
      <c r="R19" s="174"/>
      <c r="S19" s="174">
        <f>H19+J19+L19+N19+P19+R19</f>
        <v>111933.52499999999</v>
      </c>
      <c r="T19" s="174">
        <v>1</v>
      </c>
      <c r="U19" s="174">
        <f>S19*T19</f>
        <v>111933.52499999999</v>
      </c>
      <c r="V19" s="210">
        <v>3.42</v>
      </c>
      <c r="W19" s="211">
        <f>H19*V19</f>
        <v>348011.505</v>
      </c>
      <c r="X19" s="211">
        <f>(W19*1.1+(L19+N19+P19+R19))*T19</f>
        <v>382812.65550000005</v>
      </c>
      <c r="Y19" s="272"/>
      <c r="Z19" s="166"/>
      <c r="AA19" s="16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31.8" customHeight="1">
      <c r="A20" s="32">
        <v>5</v>
      </c>
      <c r="B20" s="47" t="s">
        <v>41</v>
      </c>
      <c r="C20" s="35" t="s">
        <v>38</v>
      </c>
      <c r="D20" s="30" t="s">
        <v>662</v>
      </c>
      <c r="E20" s="229"/>
      <c r="F20" s="174">
        <v>17697</v>
      </c>
      <c r="G20" s="273">
        <v>6.33</v>
      </c>
      <c r="H20" s="174">
        <f>F20*G20</f>
        <v>112022.01</v>
      </c>
      <c r="I20" s="174">
        <v>10</v>
      </c>
      <c r="J20" s="174">
        <f>F20*G20*I20/100</f>
        <v>11202.200999999999</v>
      </c>
      <c r="K20" s="174"/>
      <c r="L20" s="175">
        <f>K20*F20/100</f>
        <v>0</v>
      </c>
      <c r="M20" s="174"/>
      <c r="N20" s="175">
        <f>M20*F20/100</f>
        <v>0</v>
      </c>
      <c r="O20" s="174"/>
      <c r="P20" s="174">
        <f>O20*F20/100</f>
        <v>0</v>
      </c>
      <c r="Q20" s="174"/>
      <c r="R20" s="174"/>
      <c r="S20" s="174">
        <f>H20+J20+L20+N20+P20+R20</f>
        <v>123224.211</v>
      </c>
      <c r="T20" s="174">
        <v>1</v>
      </c>
      <c r="U20" s="174">
        <f>S20*T20</f>
        <v>123224.211</v>
      </c>
      <c r="V20" s="210">
        <v>3.42</v>
      </c>
      <c r="W20" s="211">
        <f>H20*V20</f>
        <v>383115.27419999999</v>
      </c>
      <c r="X20" s="211">
        <f>(W20*1.1+(L20+N20+P20+R20))*T20</f>
        <v>421426.80162000004</v>
      </c>
      <c r="Y20" s="272"/>
      <c r="Z20" s="166"/>
      <c r="AA20" s="16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>
      <c r="A21" s="32"/>
      <c r="B21" s="114" t="s">
        <v>3</v>
      </c>
      <c r="C21" s="32"/>
      <c r="D21" s="30"/>
      <c r="E21" s="31" t="s">
        <v>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08">
        <f>SUM(T17:T20)</f>
        <v>4</v>
      </c>
      <c r="U21" s="88">
        <f>SUM(U17:U20)</f>
        <v>491923.50899999996</v>
      </c>
      <c r="V21" s="88"/>
      <c r="W21" s="88"/>
      <c r="X21" s="88">
        <f>SUM(X17:X20)</f>
        <v>1682378.40078</v>
      </c>
      <c r="Y21" s="272"/>
      <c r="Z21" s="166"/>
      <c r="AA21" s="16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410" customFormat="1">
      <c r="A22" s="29"/>
      <c r="B22" s="160"/>
      <c r="C22" s="160"/>
      <c r="D22" s="16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73"/>
      <c r="W22" s="338"/>
      <c r="X22" s="212"/>
      <c r="Y22" s="208"/>
      <c r="Z22" s="208"/>
      <c r="AA22" s="208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>
      <c r="A23" s="113"/>
      <c r="B23" s="113"/>
      <c r="C23" s="48" t="s">
        <v>340</v>
      </c>
      <c r="D23" s="34"/>
      <c r="E23" s="27"/>
      <c r="F23" s="26"/>
      <c r="G23" s="26"/>
      <c r="H23" s="27"/>
      <c r="I23" s="27"/>
      <c r="J23" s="27"/>
      <c r="K23" s="27"/>
      <c r="L23" s="27"/>
      <c r="M23" s="48"/>
      <c r="N23" s="48"/>
      <c r="O23" s="27"/>
      <c r="P23" s="27"/>
      <c r="Q23" s="27"/>
      <c r="R23" s="27"/>
      <c r="S23" s="27"/>
      <c r="T23" s="339"/>
      <c r="U23" s="27"/>
      <c r="V23" s="166"/>
      <c r="W23" s="213"/>
      <c r="X23" s="213"/>
      <c r="Y23" s="166"/>
      <c r="Z23" s="166"/>
      <c r="AA23" s="16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27" customHeight="1">
      <c r="A24" s="32">
        <v>1</v>
      </c>
      <c r="B24" s="39" t="s">
        <v>64</v>
      </c>
      <c r="C24" s="35" t="s">
        <v>38</v>
      </c>
      <c r="D24" s="230" t="s">
        <v>663</v>
      </c>
      <c r="E24" s="231"/>
      <c r="F24" s="30">
        <v>17697</v>
      </c>
      <c r="G24" s="30">
        <v>5.98</v>
      </c>
      <c r="H24" s="31">
        <f t="shared" ref="H24:H53" si="0">F24*G24</f>
        <v>105828.06000000001</v>
      </c>
      <c r="I24" s="31">
        <v>10</v>
      </c>
      <c r="J24" s="31">
        <f t="shared" ref="J24:J53" si="1">F24*G24*I24/100</f>
        <v>10582.806</v>
      </c>
      <c r="K24" s="31"/>
      <c r="L24" s="43">
        <f t="shared" ref="L24:L53" si="2">K24*F24/100</f>
        <v>0</v>
      </c>
      <c r="M24" s="31"/>
      <c r="N24" s="43">
        <f t="shared" ref="N24:N53" si="3">M24*F24/100</f>
        <v>0</v>
      </c>
      <c r="O24" s="31">
        <v>150</v>
      </c>
      <c r="P24" s="31">
        <f t="shared" ref="P24:P53" si="4">O24*F24/100</f>
        <v>26545.5</v>
      </c>
      <c r="Q24" s="31"/>
      <c r="R24" s="31"/>
      <c r="S24" s="174">
        <f t="shared" ref="S24:S53" si="5">H24+J24+L24+N24+P24+R24</f>
        <v>142956.36600000001</v>
      </c>
      <c r="T24" s="273">
        <v>1</v>
      </c>
      <c r="U24" s="31">
        <f t="shared" ref="U24:U53" si="6">S24*T24</f>
        <v>142956.36600000001</v>
      </c>
      <c r="V24" s="210">
        <v>3.42</v>
      </c>
      <c r="W24" s="211">
        <f>H24*V24</f>
        <v>361931.96520000004</v>
      </c>
      <c r="X24" s="211">
        <f>(W24*1.1+(L24+N24+P24+R24))*T24</f>
        <v>424670.66172000009</v>
      </c>
      <c r="Y24" s="166"/>
      <c r="Z24" s="166"/>
      <c r="AA24" s="16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25.5" customHeight="1">
      <c r="A25" s="32">
        <v>2</v>
      </c>
      <c r="B25" s="57" t="s">
        <v>54</v>
      </c>
      <c r="C25" s="32" t="s">
        <v>23</v>
      </c>
      <c r="D25" s="32" t="s">
        <v>664</v>
      </c>
      <c r="E25" s="233">
        <v>0</v>
      </c>
      <c r="F25" s="30">
        <v>17697</v>
      </c>
      <c r="G25" s="30">
        <v>4.3499999999999996</v>
      </c>
      <c r="H25" s="31">
        <f t="shared" si="0"/>
        <v>76981.95</v>
      </c>
      <c r="I25" s="31">
        <v>10</v>
      </c>
      <c r="J25" s="31">
        <f t="shared" si="1"/>
        <v>7698.1949999999997</v>
      </c>
      <c r="K25" s="31"/>
      <c r="L25" s="43">
        <f t="shared" si="2"/>
        <v>0</v>
      </c>
      <c r="M25" s="31">
        <v>20</v>
      </c>
      <c r="N25" s="43">
        <f t="shared" si="3"/>
        <v>3539.4</v>
      </c>
      <c r="O25" s="31">
        <v>150</v>
      </c>
      <c r="P25" s="31">
        <f t="shared" si="4"/>
        <v>26545.5</v>
      </c>
      <c r="Q25" s="31"/>
      <c r="R25" s="31"/>
      <c r="S25" s="174">
        <f t="shared" si="5"/>
        <v>114765.04499999998</v>
      </c>
      <c r="T25" s="273">
        <v>1</v>
      </c>
      <c r="U25" s="31">
        <f t="shared" si="6"/>
        <v>114765.04499999998</v>
      </c>
      <c r="V25" s="210">
        <v>3.42</v>
      </c>
      <c r="W25" s="211">
        <f>H25*V25</f>
        <v>263278.26899999997</v>
      </c>
      <c r="X25" s="211">
        <f>(W25*1.1+(L25+N25+P25+R25))*T25</f>
        <v>319690.99590000004</v>
      </c>
      <c r="Y25" s="166"/>
      <c r="Z25" s="166"/>
      <c r="AA25" s="16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27" customHeight="1">
      <c r="A26" s="32">
        <v>3</v>
      </c>
      <c r="B26" s="57" t="s">
        <v>333</v>
      </c>
      <c r="C26" s="32" t="s">
        <v>23</v>
      </c>
      <c r="D26" s="32" t="s">
        <v>664</v>
      </c>
      <c r="E26" s="233">
        <v>0</v>
      </c>
      <c r="F26" s="30">
        <v>17697</v>
      </c>
      <c r="G26" s="30">
        <v>4.3499999999999996</v>
      </c>
      <c r="H26" s="31">
        <f>F26*G26</f>
        <v>76981.95</v>
      </c>
      <c r="I26" s="31">
        <v>10</v>
      </c>
      <c r="J26" s="31">
        <f>F26*G26*I26/100</f>
        <v>7698.1949999999997</v>
      </c>
      <c r="K26" s="31"/>
      <c r="L26" s="43">
        <f>K26*F26/100</f>
        <v>0</v>
      </c>
      <c r="M26" s="31"/>
      <c r="N26" s="43">
        <f>M26*F26/100</f>
        <v>0</v>
      </c>
      <c r="O26" s="31">
        <v>150</v>
      </c>
      <c r="P26" s="31">
        <f>O26*F26/100</f>
        <v>26545.5</v>
      </c>
      <c r="Q26" s="31"/>
      <c r="R26" s="31"/>
      <c r="S26" s="174">
        <f>H26+J26+L26+N26+P26+R26</f>
        <v>111225.64499999999</v>
      </c>
      <c r="T26" s="273">
        <v>0.75</v>
      </c>
      <c r="U26" s="31">
        <f>S26*T26</f>
        <v>83419.233749999985</v>
      </c>
      <c r="V26" s="210">
        <v>3.42</v>
      </c>
      <c r="W26" s="211">
        <f>H26*V26</f>
        <v>263278.26899999997</v>
      </c>
      <c r="X26" s="211">
        <f>(W26*1.1+(L26+N26+P26+R26))*T26</f>
        <v>237113.696925</v>
      </c>
      <c r="Y26" s="166"/>
      <c r="Z26" s="166"/>
      <c r="AA26" s="16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38.25" customHeight="1">
      <c r="A27" s="32">
        <v>4</v>
      </c>
      <c r="B27" s="57" t="s">
        <v>55</v>
      </c>
      <c r="C27" s="32" t="s">
        <v>37</v>
      </c>
      <c r="D27" s="32" t="s">
        <v>665</v>
      </c>
      <c r="E27" s="233">
        <v>1</v>
      </c>
      <c r="F27" s="30">
        <v>17697</v>
      </c>
      <c r="G27" s="28">
        <v>5.38</v>
      </c>
      <c r="H27" s="31">
        <f t="shared" si="0"/>
        <v>95209.86</v>
      </c>
      <c r="I27" s="31">
        <v>10</v>
      </c>
      <c r="J27" s="31">
        <f t="shared" si="1"/>
        <v>9520.985999999999</v>
      </c>
      <c r="K27" s="31"/>
      <c r="L27" s="43">
        <f t="shared" si="2"/>
        <v>0</v>
      </c>
      <c r="M27" s="31"/>
      <c r="N27" s="43">
        <f t="shared" si="3"/>
        <v>0</v>
      </c>
      <c r="O27" s="31">
        <v>150</v>
      </c>
      <c r="P27" s="31">
        <f t="shared" si="4"/>
        <v>26545.5</v>
      </c>
      <c r="Q27" s="31"/>
      <c r="R27" s="31"/>
      <c r="S27" s="174">
        <f t="shared" si="5"/>
        <v>131276.34600000002</v>
      </c>
      <c r="T27" s="273">
        <v>1</v>
      </c>
      <c r="U27" s="31">
        <f t="shared" si="6"/>
        <v>131276.34600000002</v>
      </c>
      <c r="V27" s="210">
        <v>3.42</v>
      </c>
      <c r="W27" s="211">
        <f>H27*V27</f>
        <v>325617.72119999997</v>
      </c>
      <c r="X27" s="211">
        <f>(W27*1.1+(L27+N27+P27+R27))*T27</f>
        <v>384724.99332000001</v>
      </c>
      <c r="Y27" s="166"/>
      <c r="Z27" s="166"/>
      <c r="AA27" s="16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38.25" customHeight="1">
      <c r="A28" s="32">
        <v>5</v>
      </c>
      <c r="B28" s="57" t="s">
        <v>55</v>
      </c>
      <c r="C28" s="32" t="s">
        <v>23</v>
      </c>
      <c r="D28" s="32" t="s">
        <v>733</v>
      </c>
      <c r="E28" s="233"/>
      <c r="F28" s="30">
        <v>17697</v>
      </c>
      <c r="G28" s="28">
        <v>4.3499999999999996</v>
      </c>
      <c r="H28" s="31">
        <f t="shared" si="0"/>
        <v>76981.95</v>
      </c>
      <c r="I28" s="31">
        <v>10</v>
      </c>
      <c r="J28" s="31">
        <f t="shared" si="1"/>
        <v>7698.1949999999997</v>
      </c>
      <c r="K28" s="31">
        <v>20</v>
      </c>
      <c r="L28" s="43">
        <f t="shared" si="2"/>
        <v>3539.4</v>
      </c>
      <c r="M28" s="31"/>
      <c r="N28" s="43">
        <f t="shared" si="3"/>
        <v>0</v>
      </c>
      <c r="O28" s="31">
        <v>150</v>
      </c>
      <c r="P28" s="31">
        <f t="shared" si="4"/>
        <v>26545.5</v>
      </c>
      <c r="Q28" s="31"/>
      <c r="R28" s="31"/>
      <c r="S28" s="174">
        <f t="shared" si="5"/>
        <v>114765.04499999998</v>
      </c>
      <c r="T28" s="273">
        <v>1</v>
      </c>
      <c r="U28" s="31">
        <f t="shared" si="6"/>
        <v>114765.04499999998</v>
      </c>
      <c r="V28" s="210">
        <v>3.42</v>
      </c>
      <c r="W28" s="211">
        <f>H28*V28</f>
        <v>263278.26899999997</v>
      </c>
      <c r="X28" s="211">
        <f>(W28*1.1+(L28+N28+P28+R28))*T28</f>
        <v>319690.99590000004</v>
      </c>
      <c r="Y28" s="166"/>
      <c r="Z28" s="166"/>
      <c r="AA28" s="16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30.6">
      <c r="A29" s="32">
        <v>6</v>
      </c>
      <c r="B29" s="57" t="s">
        <v>55</v>
      </c>
      <c r="C29" s="32" t="s">
        <v>23</v>
      </c>
      <c r="D29" s="30" t="s">
        <v>662</v>
      </c>
      <c r="E29" s="233"/>
      <c r="F29" s="30">
        <v>17697</v>
      </c>
      <c r="G29" s="28">
        <v>4.7699999999999996</v>
      </c>
      <c r="H29" s="31">
        <f>F29*G29</f>
        <v>84414.689999999988</v>
      </c>
      <c r="I29" s="31">
        <v>10</v>
      </c>
      <c r="J29" s="31">
        <f>F29*G29*I29/100</f>
        <v>8441.4689999999991</v>
      </c>
      <c r="K29" s="31"/>
      <c r="L29" s="43">
        <f>K29*F29/100</f>
        <v>0</v>
      </c>
      <c r="M29" s="31"/>
      <c r="N29" s="43">
        <f>M29*F29/100</f>
        <v>0</v>
      </c>
      <c r="O29" s="31">
        <v>150</v>
      </c>
      <c r="P29" s="31">
        <f>O29*F29/100</f>
        <v>26545.5</v>
      </c>
      <c r="Q29" s="31"/>
      <c r="R29" s="31"/>
      <c r="S29" s="174">
        <f>H29+J29+L29+N29+P29+R29</f>
        <v>119401.65899999999</v>
      </c>
      <c r="T29" s="273">
        <v>0.75</v>
      </c>
      <c r="U29" s="31">
        <f>S29*T29</f>
        <v>89551.244249999989</v>
      </c>
      <c r="V29" s="210">
        <v>3.42</v>
      </c>
      <c r="W29" s="211">
        <f>H29*V29</f>
        <v>288698.23979999998</v>
      </c>
      <c r="X29" s="211">
        <f>(W29*1.1+(L29+N29+P29+R29))*T29</f>
        <v>258085.17283500003</v>
      </c>
      <c r="Y29" s="166"/>
      <c r="Z29" s="166"/>
      <c r="AA29" s="16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30.6">
      <c r="A30" s="32">
        <v>7</v>
      </c>
      <c r="B30" s="57" t="s">
        <v>55</v>
      </c>
      <c r="C30" s="32" t="s">
        <v>23</v>
      </c>
      <c r="D30" s="28" t="s">
        <v>659</v>
      </c>
      <c r="E30" s="233"/>
      <c r="F30" s="30">
        <v>17697</v>
      </c>
      <c r="G30" s="28">
        <v>4.7</v>
      </c>
      <c r="H30" s="31">
        <f>F30*G30</f>
        <v>83175.900000000009</v>
      </c>
      <c r="I30" s="31">
        <v>10</v>
      </c>
      <c r="J30" s="31">
        <f>F30*G30*I30/100</f>
        <v>8317.590000000002</v>
      </c>
      <c r="K30" s="31"/>
      <c r="L30" s="43">
        <f>K30*F30/100</f>
        <v>0</v>
      </c>
      <c r="M30" s="31"/>
      <c r="N30" s="43">
        <f>M30*F30/100</f>
        <v>0</v>
      </c>
      <c r="O30" s="31">
        <v>150</v>
      </c>
      <c r="P30" s="31">
        <f>O30*F30/100</f>
        <v>26545.5</v>
      </c>
      <c r="Q30" s="31"/>
      <c r="R30" s="31"/>
      <c r="S30" s="174">
        <f>H30+J30+L30+N30+P30+R30</f>
        <v>118038.99</v>
      </c>
      <c r="T30" s="273">
        <v>0.25</v>
      </c>
      <c r="U30" s="31">
        <f>S30*T30</f>
        <v>29509.747500000001</v>
      </c>
      <c r="V30" s="210">
        <v>3.42</v>
      </c>
      <c r="W30" s="211">
        <f>H30*V30</f>
        <v>284461.57800000004</v>
      </c>
      <c r="X30" s="211">
        <f>(W30*1.1+(L30+N30+P30+R30))*T30</f>
        <v>84863.308950000021</v>
      </c>
      <c r="Y30" s="166"/>
      <c r="Z30" s="166"/>
      <c r="AA30" s="16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145" customFormat="1" ht="30.6">
      <c r="A31" s="32">
        <v>8</v>
      </c>
      <c r="B31" s="57" t="s">
        <v>335</v>
      </c>
      <c r="C31" s="32" t="s">
        <v>23</v>
      </c>
      <c r="D31" s="30" t="s">
        <v>303</v>
      </c>
      <c r="E31" s="233"/>
      <c r="F31" s="30">
        <v>17697</v>
      </c>
      <c r="G31" s="28">
        <v>4.51</v>
      </c>
      <c r="H31" s="31">
        <f>F31*G31</f>
        <v>79813.47</v>
      </c>
      <c r="I31" s="31">
        <v>10</v>
      </c>
      <c r="J31" s="31">
        <f>F31*G31*I31/100</f>
        <v>7981.3469999999998</v>
      </c>
      <c r="K31" s="31"/>
      <c r="L31" s="43">
        <f>K31*F31/100</f>
        <v>0</v>
      </c>
      <c r="M31" s="31"/>
      <c r="N31" s="43">
        <f>M31*F31/100</f>
        <v>0</v>
      </c>
      <c r="O31" s="31">
        <v>150</v>
      </c>
      <c r="P31" s="31">
        <f>O31*F31/100</f>
        <v>26545.5</v>
      </c>
      <c r="Q31" s="31"/>
      <c r="R31" s="31"/>
      <c r="S31" s="174">
        <f>H31+J31+L31+N31+P31+R31</f>
        <v>114340.317</v>
      </c>
      <c r="T31" s="273">
        <v>0.5</v>
      </c>
      <c r="U31" s="31">
        <f>S31*T31</f>
        <v>57170.158499999998</v>
      </c>
      <c r="V31" s="210">
        <v>3.42</v>
      </c>
      <c r="W31" s="211">
        <f>H31*V31</f>
        <v>272962.0674</v>
      </c>
      <c r="X31" s="211">
        <f>(W31*1.1+(L31+N31+P31+R31))*T31</f>
        <v>163401.88707000003</v>
      </c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</row>
    <row r="32" spans="1:82" s="145" customFormat="1" ht="30.6">
      <c r="A32" s="32">
        <v>9</v>
      </c>
      <c r="B32" s="57" t="s">
        <v>335</v>
      </c>
      <c r="C32" s="32" t="s">
        <v>23</v>
      </c>
      <c r="D32" s="30" t="s">
        <v>666</v>
      </c>
      <c r="E32" s="233"/>
      <c r="F32" s="30">
        <v>17697</v>
      </c>
      <c r="G32" s="28">
        <v>4.3</v>
      </c>
      <c r="H32" s="31">
        <f>F32*G32</f>
        <v>76097.099999999991</v>
      </c>
      <c r="I32" s="31">
        <v>10</v>
      </c>
      <c r="J32" s="31">
        <f>F32*G32*I32/100</f>
        <v>7609.7099999999991</v>
      </c>
      <c r="K32" s="31"/>
      <c r="L32" s="43">
        <f>K32*F32/100</f>
        <v>0</v>
      </c>
      <c r="M32" s="31"/>
      <c r="N32" s="43">
        <f>M32*F32/100</f>
        <v>0</v>
      </c>
      <c r="O32" s="31">
        <v>150</v>
      </c>
      <c r="P32" s="31">
        <f>O32*F32/100</f>
        <v>26545.5</v>
      </c>
      <c r="Q32" s="31"/>
      <c r="R32" s="31"/>
      <c r="S32" s="174">
        <f>H32+J32+L32+N32+P32+R32</f>
        <v>110252.31</v>
      </c>
      <c r="T32" s="273">
        <v>0.25</v>
      </c>
      <c r="U32" s="31">
        <f>S32*T32</f>
        <v>27563.077499999999</v>
      </c>
      <c r="V32" s="210">
        <v>3.42</v>
      </c>
      <c r="W32" s="211">
        <f>H32*V32</f>
        <v>260252.08199999997</v>
      </c>
      <c r="X32" s="211">
        <f>(W32*1.1+(L32+N32+P32+R32))*T32</f>
        <v>78205.697549999997</v>
      </c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</row>
    <row r="33" spans="1:82" ht="30.6">
      <c r="A33" s="32">
        <v>10</v>
      </c>
      <c r="B33" s="57" t="s">
        <v>55</v>
      </c>
      <c r="C33" s="32" t="s">
        <v>42</v>
      </c>
      <c r="D33" s="30" t="s">
        <v>667</v>
      </c>
      <c r="E33" s="233">
        <v>2</v>
      </c>
      <c r="F33" s="30">
        <v>17697</v>
      </c>
      <c r="G33" s="28">
        <v>5.04</v>
      </c>
      <c r="H33" s="31">
        <f t="shared" si="0"/>
        <v>89192.88</v>
      </c>
      <c r="I33" s="31">
        <v>10</v>
      </c>
      <c r="J33" s="31">
        <f t="shared" si="1"/>
        <v>8919.2880000000005</v>
      </c>
      <c r="K33" s="31"/>
      <c r="L33" s="43">
        <f t="shared" si="2"/>
        <v>0</v>
      </c>
      <c r="M33" s="31"/>
      <c r="N33" s="43">
        <f t="shared" si="3"/>
        <v>0</v>
      </c>
      <c r="O33" s="31">
        <v>150</v>
      </c>
      <c r="P33" s="31">
        <f t="shared" si="4"/>
        <v>26545.5</v>
      </c>
      <c r="Q33" s="31"/>
      <c r="R33" s="31"/>
      <c r="S33" s="174">
        <f t="shared" si="5"/>
        <v>124657.66800000001</v>
      </c>
      <c r="T33" s="273">
        <v>1</v>
      </c>
      <c r="U33" s="31">
        <f t="shared" si="6"/>
        <v>124657.66800000001</v>
      </c>
      <c r="V33" s="210">
        <v>3.42</v>
      </c>
      <c r="W33" s="211">
        <f>H33*V33</f>
        <v>305039.6496</v>
      </c>
      <c r="X33" s="211">
        <f>(W33*1.1+(L33+N33+P33+R33))*T33</f>
        <v>362089.11456000002</v>
      </c>
      <c r="Y33" s="166"/>
      <c r="Z33" s="166"/>
      <c r="AA33" s="16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ht="20.399999999999999">
      <c r="A34" s="32">
        <v>11</v>
      </c>
      <c r="B34" s="57" t="s">
        <v>334</v>
      </c>
      <c r="C34" s="32" t="s">
        <v>42</v>
      </c>
      <c r="D34" s="30" t="s">
        <v>667</v>
      </c>
      <c r="E34" s="233">
        <v>2</v>
      </c>
      <c r="F34" s="30">
        <v>17697</v>
      </c>
      <c r="G34" s="28">
        <v>5.04</v>
      </c>
      <c r="H34" s="31">
        <f t="shared" si="0"/>
        <v>89192.88</v>
      </c>
      <c r="I34" s="31">
        <v>10</v>
      </c>
      <c r="J34" s="31">
        <f t="shared" si="1"/>
        <v>8919.2880000000005</v>
      </c>
      <c r="K34" s="31"/>
      <c r="L34" s="43">
        <f t="shared" si="2"/>
        <v>0</v>
      </c>
      <c r="M34" s="31"/>
      <c r="N34" s="43">
        <f t="shared" si="3"/>
        <v>0</v>
      </c>
      <c r="O34" s="31">
        <v>150</v>
      </c>
      <c r="P34" s="31">
        <f t="shared" si="4"/>
        <v>26545.5</v>
      </c>
      <c r="Q34" s="31"/>
      <c r="R34" s="31"/>
      <c r="S34" s="174">
        <f t="shared" si="5"/>
        <v>124657.66800000001</v>
      </c>
      <c r="T34" s="273">
        <v>0.75</v>
      </c>
      <c r="U34" s="31">
        <f t="shared" si="6"/>
        <v>93493.251000000004</v>
      </c>
      <c r="V34" s="210">
        <v>3.42</v>
      </c>
      <c r="W34" s="211">
        <f>H34*V34</f>
        <v>305039.6496</v>
      </c>
      <c r="X34" s="211">
        <f>(W34*1.1+(L34+N34+P34+R34))*T34</f>
        <v>271566.83591999998</v>
      </c>
      <c r="Y34" s="166"/>
      <c r="Z34" s="166"/>
      <c r="AA34" s="16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ht="20.399999999999999">
      <c r="A35" s="32">
        <v>12</v>
      </c>
      <c r="B35" s="57" t="s">
        <v>334</v>
      </c>
      <c r="C35" s="32" t="s">
        <v>37</v>
      </c>
      <c r="D35" s="32" t="s">
        <v>665</v>
      </c>
      <c r="E35" s="233">
        <v>1</v>
      </c>
      <c r="F35" s="30">
        <v>17697</v>
      </c>
      <c r="G35" s="28">
        <v>5.38</v>
      </c>
      <c r="H35" s="31">
        <f t="shared" si="0"/>
        <v>95209.86</v>
      </c>
      <c r="I35" s="31">
        <v>10</v>
      </c>
      <c r="J35" s="31">
        <f t="shared" si="1"/>
        <v>9520.985999999999</v>
      </c>
      <c r="K35" s="31"/>
      <c r="L35" s="43">
        <f t="shared" si="2"/>
        <v>0</v>
      </c>
      <c r="M35" s="31"/>
      <c r="N35" s="43">
        <f t="shared" si="3"/>
        <v>0</v>
      </c>
      <c r="O35" s="31">
        <v>150</v>
      </c>
      <c r="P35" s="31">
        <f t="shared" si="4"/>
        <v>26545.5</v>
      </c>
      <c r="Q35" s="31"/>
      <c r="R35" s="31"/>
      <c r="S35" s="174">
        <f t="shared" si="5"/>
        <v>131276.34600000002</v>
      </c>
      <c r="T35" s="273">
        <v>0.75</v>
      </c>
      <c r="U35" s="31">
        <f t="shared" si="6"/>
        <v>98457.259500000015</v>
      </c>
      <c r="V35" s="210">
        <v>3.42</v>
      </c>
      <c r="W35" s="211">
        <f>H35*V35</f>
        <v>325617.72119999997</v>
      </c>
      <c r="X35" s="211">
        <f>(W35*1.1+(L35+N35+P35+R35))*T35</f>
        <v>288543.74499000004</v>
      </c>
      <c r="Y35" s="166"/>
      <c r="Z35" s="166"/>
      <c r="AA35" s="16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ht="20.399999999999999">
      <c r="A36" s="32">
        <v>13</v>
      </c>
      <c r="B36" s="57" t="s">
        <v>334</v>
      </c>
      <c r="C36" s="32" t="s">
        <v>37</v>
      </c>
      <c r="D36" s="30" t="s">
        <v>663</v>
      </c>
      <c r="E36" s="30">
        <v>1</v>
      </c>
      <c r="F36" s="30">
        <v>17697</v>
      </c>
      <c r="G36" s="28">
        <v>5.38</v>
      </c>
      <c r="H36" s="31">
        <f>F36*G36</f>
        <v>95209.86</v>
      </c>
      <c r="I36" s="31">
        <v>10</v>
      </c>
      <c r="J36" s="31">
        <f>F36*G36*I36/100</f>
        <v>9520.985999999999</v>
      </c>
      <c r="K36" s="31"/>
      <c r="L36" s="43">
        <f>K36*F36/100</f>
        <v>0</v>
      </c>
      <c r="M36" s="31">
        <v>20</v>
      </c>
      <c r="N36" s="43">
        <f>M36*F36/100</f>
        <v>3539.4</v>
      </c>
      <c r="O36" s="31">
        <v>150</v>
      </c>
      <c r="P36" s="31">
        <f>O36*F36/100</f>
        <v>26545.5</v>
      </c>
      <c r="Q36" s="31"/>
      <c r="R36" s="31"/>
      <c r="S36" s="174">
        <f>H36+J36+L36+N36+P36+R36</f>
        <v>134815.74599999998</v>
      </c>
      <c r="T36" s="273">
        <v>0.75</v>
      </c>
      <c r="U36" s="31">
        <f>S36*T36</f>
        <v>101111.80949999999</v>
      </c>
      <c r="V36" s="210">
        <v>3.42</v>
      </c>
      <c r="W36" s="211">
        <f>H36*V36</f>
        <v>325617.72119999997</v>
      </c>
      <c r="X36" s="211">
        <f>(W36*1.1+(L36+N36+P36+R36))*T36</f>
        <v>291198.29499000002</v>
      </c>
      <c r="Y36" s="166"/>
      <c r="Z36" s="166"/>
      <c r="AA36" s="166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410" customFormat="1" ht="20.399999999999999">
      <c r="A37" s="32">
        <v>14</v>
      </c>
      <c r="B37" s="57" t="s">
        <v>334</v>
      </c>
      <c r="C37" s="32" t="s">
        <v>23</v>
      </c>
      <c r="D37" s="32" t="s">
        <v>733</v>
      </c>
      <c r="E37" s="233"/>
      <c r="F37" s="30">
        <v>17697</v>
      </c>
      <c r="G37" s="28">
        <v>4.3499999999999996</v>
      </c>
      <c r="H37" s="31">
        <f t="shared" si="0"/>
        <v>76981.95</v>
      </c>
      <c r="I37" s="31">
        <v>10</v>
      </c>
      <c r="J37" s="31">
        <f t="shared" si="1"/>
        <v>7698.1949999999997</v>
      </c>
      <c r="K37" s="31"/>
      <c r="L37" s="43">
        <f t="shared" si="2"/>
        <v>0</v>
      </c>
      <c r="M37" s="31"/>
      <c r="N37" s="43">
        <f t="shared" si="3"/>
        <v>0</v>
      </c>
      <c r="O37" s="31">
        <v>150</v>
      </c>
      <c r="P37" s="31">
        <f t="shared" si="4"/>
        <v>26545.5</v>
      </c>
      <c r="Q37" s="31"/>
      <c r="R37" s="31"/>
      <c r="S37" s="174">
        <f t="shared" si="5"/>
        <v>111225.64499999999</v>
      </c>
      <c r="T37" s="273">
        <v>0.25</v>
      </c>
      <c r="U37" s="31">
        <f t="shared" si="6"/>
        <v>27806.411249999997</v>
      </c>
      <c r="V37" s="210">
        <v>3.42</v>
      </c>
      <c r="W37" s="211">
        <f>H37*V37</f>
        <v>263278.26899999997</v>
      </c>
      <c r="X37" s="211">
        <f>(W37*1.1+(L37+N37+P37+R37))*T37</f>
        <v>79037.898975000004</v>
      </c>
      <c r="Y37" s="208"/>
      <c r="Z37" s="208"/>
      <c r="AA37" s="208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</row>
    <row r="38" spans="1:82" s="410" customFormat="1" ht="20.399999999999999">
      <c r="A38" s="32">
        <v>15</v>
      </c>
      <c r="B38" s="57" t="s">
        <v>334</v>
      </c>
      <c r="C38" s="32" t="s">
        <v>23</v>
      </c>
      <c r="D38" s="30" t="s">
        <v>668</v>
      </c>
      <c r="E38" s="233"/>
      <c r="F38" s="30">
        <v>17697</v>
      </c>
      <c r="G38" s="28">
        <v>4.7</v>
      </c>
      <c r="H38" s="31">
        <f t="shared" si="0"/>
        <v>83175.900000000009</v>
      </c>
      <c r="I38" s="31">
        <v>10</v>
      </c>
      <c r="J38" s="31">
        <f t="shared" si="1"/>
        <v>8317.590000000002</v>
      </c>
      <c r="K38" s="31"/>
      <c r="L38" s="43">
        <f t="shared" si="2"/>
        <v>0</v>
      </c>
      <c r="M38" s="31"/>
      <c r="N38" s="43">
        <f t="shared" si="3"/>
        <v>0</v>
      </c>
      <c r="O38" s="31">
        <v>150</v>
      </c>
      <c r="P38" s="31">
        <f t="shared" si="4"/>
        <v>26545.5</v>
      </c>
      <c r="Q38" s="31"/>
      <c r="R38" s="31"/>
      <c r="S38" s="174">
        <f t="shared" si="5"/>
        <v>118038.99</v>
      </c>
      <c r="T38" s="273">
        <v>1</v>
      </c>
      <c r="U38" s="31">
        <f t="shared" si="6"/>
        <v>118038.99</v>
      </c>
      <c r="V38" s="210">
        <v>3.42</v>
      </c>
      <c r="W38" s="211">
        <f>H38*V38</f>
        <v>284461.57800000004</v>
      </c>
      <c r="X38" s="211">
        <f>(W38*1.1+(L38+N38+P38+R38))*T38</f>
        <v>339453.23580000008</v>
      </c>
      <c r="Y38" s="208"/>
      <c r="Z38" s="208"/>
      <c r="AA38" s="208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s="410" customFormat="1" ht="20.399999999999999">
      <c r="A39" s="32">
        <v>16</v>
      </c>
      <c r="B39" s="57" t="s">
        <v>56</v>
      </c>
      <c r="C39" s="32" t="s">
        <v>23</v>
      </c>
      <c r="D39" s="30" t="s">
        <v>668</v>
      </c>
      <c r="E39" s="233"/>
      <c r="F39" s="30">
        <v>17697</v>
      </c>
      <c r="G39" s="28">
        <v>4.7</v>
      </c>
      <c r="H39" s="31">
        <f t="shared" si="0"/>
        <v>83175.900000000009</v>
      </c>
      <c r="I39" s="31">
        <v>10</v>
      </c>
      <c r="J39" s="31">
        <f t="shared" si="1"/>
        <v>8317.590000000002</v>
      </c>
      <c r="K39" s="31"/>
      <c r="L39" s="43">
        <f t="shared" si="2"/>
        <v>0</v>
      </c>
      <c r="M39" s="31"/>
      <c r="N39" s="43">
        <f t="shared" si="3"/>
        <v>0</v>
      </c>
      <c r="O39" s="31">
        <v>150</v>
      </c>
      <c r="P39" s="31">
        <f t="shared" si="4"/>
        <v>26545.5</v>
      </c>
      <c r="Q39" s="31"/>
      <c r="R39" s="31"/>
      <c r="S39" s="174">
        <f t="shared" si="5"/>
        <v>118038.99</v>
      </c>
      <c r="T39" s="273">
        <v>0.5</v>
      </c>
      <c r="U39" s="31">
        <f t="shared" si="6"/>
        <v>59019.495000000003</v>
      </c>
      <c r="V39" s="210">
        <v>3.42</v>
      </c>
      <c r="W39" s="211">
        <f>H39*V39</f>
        <v>284461.57800000004</v>
      </c>
      <c r="X39" s="211">
        <f>(W39*1.1+(L39+N39+P39+R39))*T39</f>
        <v>169726.61790000004</v>
      </c>
      <c r="Y39" s="208"/>
      <c r="Z39" s="208"/>
      <c r="AA39" s="208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s="410" customFormat="1" ht="20.399999999999999">
      <c r="A40" s="32">
        <v>17</v>
      </c>
      <c r="B40" s="57" t="s">
        <v>57</v>
      </c>
      <c r="C40" s="32" t="s">
        <v>23</v>
      </c>
      <c r="D40" s="30" t="s">
        <v>669</v>
      </c>
      <c r="E40" s="233"/>
      <c r="F40" s="30">
        <v>17697</v>
      </c>
      <c r="G40" s="28">
        <v>4.3</v>
      </c>
      <c r="H40" s="31">
        <f>F40*G40</f>
        <v>76097.099999999991</v>
      </c>
      <c r="I40" s="31">
        <v>10</v>
      </c>
      <c r="J40" s="31">
        <f>F40*G40*I40/100</f>
        <v>7609.7099999999991</v>
      </c>
      <c r="K40" s="31"/>
      <c r="L40" s="43">
        <f>K40*F40/100</f>
        <v>0</v>
      </c>
      <c r="M40" s="31"/>
      <c r="N40" s="43">
        <f>M40*F40/100</f>
        <v>0</v>
      </c>
      <c r="O40" s="31">
        <v>150</v>
      </c>
      <c r="P40" s="31">
        <f>O40*F40/100</f>
        <v>26545.5</v>
      </c>
      <c r="Q40" s="31"/>
      <c r="R40" s="31"/>
      <c r="S40" s="174">
        <f>H40+J40+L40+N40+P40+R40</f>
        <v>110252.31</v>
      </c>
      <c r="T40" s="273">
        <v>1.25</v>
      </c>
      <c r="U40" s="31">
        <f>S40*T40</f>
        <v>137815.38750000001</v>
      </c>
      <c r="V40" s="210">
        <v>3.42</v>
      </c>
      <c r="W40" s="211">
        <f>H40*V40</f>
        <v>260252.08199999997</v>
      </c>
      <c r="X40" s="211">
        <f>(W40*1.1+(L40+N40+P40+R40))*T40</f>
        <v>391028.48774999997</v>
      </c>
      <c r="Y40" s="208"/>
      <c r="Z40" s="208"/>
      <c r="AA40" s="208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82" s="410" customFormat="1" ht="40.799999999999997">
      <c r="A41" s="32">
        <v>18</v>
      </c>
      <c r="B41" s="57" t="s">
        <v>336</v>
      </c>
      <c r="C41" s="32" t="s">
        <v>23</v>
      </c>
      <c r="D41" s="30" t="s">
        <v>669</v>
      </c>
      <c r="E41" s="233"/>
      <c r="F41" s="30">
        <v>17697</v>
      </c>
      <c r="G41" s="28">
        <v>4.3</v>
      </c>
      <c r="H41" s="31">
        <f>F41*G41</f>
        <v>76097.099999999991</v>
      </c>
      <c r="I41" s="31">
        <v>10</v>
      </c>
      <c r="J41" s="31">
        <f>F41*G41*I41/100</f>
        <v>7609.7099999999991</v>
      </c>
      <c r="K41" s="31"/>
      <c r="L41" s="43">
        <f>K41*F41/100</f>
        <v>0</v>
      </c>
      <c r="M41" s="31"/>
      <c r="N41" s="43">
        <f>M41*F41/100</f>
        <v>0</v>
      </c>
      <c r="O41" s="31">
        <v>150</v>
      </c>
      <c r="P41" s="31">
        <f>O41*F41/100</f>
        <v>26545.5</v>
      </c>
      <c r="Q41" s="31"/>
      <c r="R41" s="31"/>
      <c r="S41" s="174">
        <f>H41+J41+L41+N41+P41+R41</f>
        <v>110252.31</v>
      </c>
      <c r="T41" s="273">
        <v>0.5</v>
      </c>
      <c r="U41" s="31">
        <f>S41*T41</f>
        <v>55126.154999999999</v>
      </c>
      <c r="V41" s="210">
        <v>3.42</v>
      </c>
      <c r="W41" s="211">
        <f>H41*V41</f>
        <v>260252.08199999997</v>
      </c>
      <c r="X41" s="211">
        <f>(W41*1.1+(L41+N41+P41+R41))*T41</f>
        <v>156411.39509999999</v>
      </c>
      <c r="Y41" s="208"/>
      <c r="Z41" s="208"/>
      <c r="AA41" s="208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s="410" customFormat="1" ht="40.799999999999997">
      <c r="A42" s="32">
        <v>19</v>
      </c>
      <c r="B42" s="57" t="s">
        <v>336</v>
      </c>
      <c r="C42" s="32" t="s">
        <v>23</v>
      </c>
      <c r="D42" s="30" t="s">
        <v>670</v>
      </c>
      <c r="E42" s="233"/>
      <c r="F42" s="30">
        <v>17697</v>
      </c>
      <c r="G42" s="28">
        <v>4.51</v>
      </c>
      <c r="H42" s="31">
        <f t="shared" si="0"/>
        <v>79813.47</v>
      </c>
      <c r="I42" s="31">
        <v>10</v>
      </c>
      <c r="J42" s="31">
        <f t="shared" si="1"/>
        <v>7981.3469999999998</v>
      </c>
      <c r="K42" s="31"/>
      <c r="L42" s="43">
        <f t="shared" si="2"/>
        <v>0</v>
      </c>
      <c r="M42" s="31"/>
      <c r="N42" s="43">
        <f t="shared" si="3"/>
        <v>0</v>
      </c>
      <c r="O42" s="31">
        <v>150</v>
      </c>
      <c r="P42" s="31">
        <f t="shared" si="4"/>
        <v>26545.5</v>
      </c>
      <c r="Q42" s="31"/>
      <c r="R42" s="31"/>
      <c r="S42" s="174">
        <f t="shared" si="5"/>
        <v>114340.317</v>
      </c>
      <c r="T42" s="273">
        <v>0.5</v>
      </c>
      <c r="U42" s="31">
        <f t="shared" si="6"/>
        <v>57170.158499999998</v>
      </c>
      <c r="V42" s="210">
        <v>3.42</v>
      </c>
      <c r="W42" s="211">
        <f>H42*V42</f>
        <v>272962.0674</v>
      </c>
      <c r="X42" s="211">
        <f>(W42*1.1+(L42+N42+P42+R42))*T42</f>
        <v>163401.88707000003</v>
      </c>
      <c r="Y42" s="208"/>
      <c r="Z42" s="208"/>
      <c r="AA42" s="208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s="410" customFormat="1" ht="30" customHeight="1">
      <c r="A43" s="32">
        <v>20</v>
      </c>
      <c r="B43" s="57" t="s">
        <v>337</v>
      </c>
      <c r="C43" s="32" t="s">
        <v>24</v>
      </c>
      <c r="D43" s="30" t="s">
        <v>671</v>
      </c>
      <c r="E43" s="233" t="s">
        <v>11</v>
      </c>
      <c r="F43" s="30">
        <v>17697</v>
      </c>
      <c r="G43" s="28">
        <v>5.99</v>
      </c>
      <c r="H43" s="31">
        <f t="shared" si="0"/>
        <v>106005.03</v>
      </c>
      <c r="I43" s="31">
        <v>10</v>
      </c>
      <c r="J43" s="31">
        <f t="shared" si="1"/>
        <v>10600.503000000001</v>
      </c>
      <c r="K43" s="31"/>
      <c r="L43" s="43">
        <f t="shared" si="2"/>
        <v>0</v>
      </c>
      <c r="M43" s="31"/>
      <c r="N43" s="43">
        <f t="shared" si="3"/>
        <v>0</v>
      </c>
      <c r="O43" s="31">
        <v>150</v>
      </c>
      <c r="P43" s="31">
        <f t="shared" si="4"/>
        <v>26545.5</v>
      </c>
      <c r="Q43" s="31"/>
      <c r="R43" s="31">
        <f t="shared" ref="R43:R53" si="7">Q43*F43/100</f>
        <v>0</v>
      </c>
      <c r="S43" s="174">
        <f t="shared" si="5"/>
        <v>143151.033</v>
      </c>
      <c r="T43" s="273">
        <v>0.25</v>
      </c>
      <c r="U43" s="31">
        <f t="shared" si="6"/>
        <v>35787.758249999999</v>
      </c>
      <c r="V43" s="210">
        <v>3.42</v>
      </c>
      <c r="W43" s="211">
        <f>H43*V43</f>
        <v>362537.20259999996</v>
      </c>
      <c r="X43" s="211">
        <f>(W43*1.1+(L43+N43+P43+R43))*T43</f>
        <v>106334.105715</v>
      </c>
      <c r="Y43" s="208"/>
      <c r="Z43" s="208"/>
      <c r="AA43" s="208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82" s="145" customFormat="1" ht="36" customHeight="1">
      <c r="A44" s="32">
        <v>21</v>
      </c>
      <c r="B44" s="57" t="s">
        <v>387</v>
      </c>
      <c r="C44" s="32" t="s">
        <v>23</v>
      </c>
      <c r="D44" s="30" t="s">
        <v>672</v>
      </c>
      <c r="E44" s="233"/>
      <c r="F44" s="30">
        <v>17697</v>
      </c>
      <c r="G44" s="28">
        <v>4.21</v>
      </c>
      <c r="H44" s="31">
        <f t="shared" si="0"/>
        <v>74504.37</v>
      </c>
      <c r="I44" s="31">
        <v>10</v>
      </c>
      <c r="J44" s="31">
        <f t="shared" si="1"/>
        <v>7450.4369999999999</v>
      </c>
      <c r="K44" s="31"/>
      <c r="L44" s="43">
        <f t="shared" si="2"/>
        <v>0</v>
      </c>
      <c r="M44" s="31"/>
      <c r="N44" s="43">
        <f t="shared" si="3"/>
        <v>0</v>
      </c>
      <c r="O44" s="31">
        <v>150</v>
      </c>
      <c r="P44" s="31">
        <f t="shared" si="4"/>
        <v>26545.5</v>
      </c>
      <c r="Q44" s="31"/>
      <c r="R44" s="31">
        <f t="shared" si="7"/>
        <v>0</v>
      </c>
      <c r="S44" s="174">
        <f t="shared" si="5"/>
        <v>108500.307</v>
      </c>
      <c r="T44" s="273">
        <v>0.5</v>
      </c>
      <c r="U44" s="31">
        <f t="shared" si="6"/>
        <v>54250.1535</v>
      </c>
      <c r="V44" s="210">
        <v>3.42</v>
      </c>
      <c r="W44" s="211">
        <f>H44*V44</f>
        <v>254804.94539999997</v>
      </c>
      <c r="X44" s="211">
        <f>(W44*1.1+(L44+N44+P44+R44))*T44</f>
        <v>153415.46997000001</v>
      </c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</row>
    <row r="45" spans="1:82" s="145" customFormat="1" ht="36" customHeight="1">
      <c r="A45" s="32">
        <v>22</v>
      </c>
      <c r="B45" s="57" t="s">
        <v>387</v>
      </c>
      <c r="C45" s="32" t="s">
        <v>23</v>
      </c>
      <c r="D45" s="30" t="s">
        <v>673</v>
      </c>
      <c r="E45" s="233"/>
      <c r="F45" s="30">
        <v>17697</v>
      </c>
      <c r="G45" s="28">
        <v>4.21</v>
      </c>
      <c r="H45" s="31">
        <f t="shared" si="0"/>
        <v>74504.37</v>
      </c>
      <c r="I45" s="31">
        <v>10</v>
      </c>
      <c r="J45" s="31">
        <f t="shared" si="1"/>
        <v>7450.4369999999999</v>
      </c>
      <c r="K45" s="31"/>
      <c r="L45" s="43">
        <f t="shared" si="2"/>
        <v>0</v>
      </c>
      <c r="M45" s="31"/>
      <c r="N45" s="43">
        <f t="shared" si="3"/>
        <v>0</v>
      </c>
      <c r="O45" s="31">
        <v>150</v>
      </c>
      <c r="P45" s="31">
        <f t="shared" si="4"/>
        <v>26545.5</v>
      </c>
      <c r="Q45" s="31"/>
      <c r="R45" s="31">
        <f t="shared" si="7"/>
        <v>0</v>
      </c>
      <c r="S45" s="174">
        <f t="shared" si="5"/>
        <v>108500.307</v>
      </c>
      <c r="T45" s="273">
        <v>0.5</v>
      </c>
      <c r="U45" s="31">
        <f t="shared" si="6"/>
        <v>54250.1535</v>
      </c>
      <c r="V45" s="210">
        <v>3.42</v>
      </c>
      <c r="W45" s="211">
        <f>H45*V45</f>
        <v>254804.94539999997</v>
      </c>
      <c r="X45" s="211">
        <f>(W45*1.1+(L45+N45+P45+R45))*T45</f>
        <v>153415.46997000001</v>
      </c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</row>
    <row r="46" spans="1:82" s="145" customFormat="1" ht="40.799999999999997">
      <c r="A46" s="32">
        <v>23</v>
      </c>
      <c r="B46" s="57" t="s">
        <v>69</v>
      </c>
      <c r="C46" s="32" t="s">
        <v>23</v>
      </c>
      <c r="D46" s="30" t="s">
        <v>674</v>
      </c>
      <c r="E46" s="233"/>
      <c r="F46" s="30">
        <v>17697</v>
      </c>
      <c r="G46" s="28">
        <v>4.21</v>
      </c>
      <c r="H46" s="31">
        <f t="shared" si="0"/>
        <v>74504.37</v>
      </c>
      <c r="I46" s="31">
        <v>10</v>
      </c>
      <c r="J46" s="31">
        <f t="shared" si="1"/>
        <v>7450.4369999999999</v>
      </c>
      <c r="K46" s="31"/>
      <c r="L46" s="43">
        <f t="shared" si="2"/>
        <v>0</v>
      </c>
      <c r="M46" s="31"/>
      <c r="N46" s="43">
        <f t="shared" si="3"/>
        <v>0</v>
      </c>
      <c r="O46" s="31">
        <v>150</v>
      </c>
      <c r="P46" s="31">
        <f t="shared" si="4"/>
        <v>26545.5</v>
      </c>
      <c r="Q46" s="31"/>
      <c r="R46" s="31">
        <f t="shared" si="7"/>
        <v>0</v>
      </c>
      <c r="S46" s="174">
        <f t="shared" si="5"/>
        <v>108500.307</v>
      </c>
      <c r="T46" s="273">
        <v>0.5</v>
      </c>
      <c r="U46" s="31">
        <f t="shared" si="6"/>
        <v>54250.1535</v>
      </c>
      <c r="V46" s="210">
        <v>3.42</v>
      </c>
      <c r="W46" s="211">
        <f>H46*V46</f>
        <v>254804.94539999997</v>
      </c>
      <c r="X46" s="211">
        <f>(W46*1.1+(L46+N46+P46+R46))*T46</f>
        <v>153415.46997000001</v>
      </c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</row>
    <row r="47" spans="1:82" s="145" customFormat="1" ht="40.799999999999997">
      <c r="A47" s="32">
        <v>24</v>
      </c>
      <c r="B47" s="57" t="s">
        <v>69</v>
      </c>
      <c r="C47" s="32" t="s">
        <v>23</v>
      </c>
      <c r="D47" s="30" t="s">
        <v>737</v>
      </c>
      <c r="E47" s="233"/>
      <c r="F47" s="30">
        <v>17697</v>
      </c>
      <c r="G47" s="28">
        <v>4.3499999999999996</v>
      </c>
      <c r="H47" s="31">
        <f t="shared" ref="H47:H48" si="8">F47*G47</f>
        <v>76981.95</v>
      </c>
      <c r="I47" s="31">
        <v>10</v>
      </c>
      <c r="J47" s="31">
        <f t="shared" ref="J47:J48" si="9">F47*G47*I47/100</f>
        <v>7698.1949999999997</v>
      </c>
      <c r="K47" s="31"/>
      <c r="L47" s="43">
        <f t="shared" ref="L47:L48" si="10">K47*F47/100</f>
        <v>0</v>
      </c>
      <c r="M47" s="31"/>
      <c r="N47" s="43">
        <f t="shared" ref="N47:N48" si="11">M47*F47/100</f>
        <v>0</v>
      </c>
      <c r="O47" s="31">
        <v>150</v>
      </c>
      <c r="P47" s="31">
        <f t="shared" ref="P47:P48" si="12">O47*F47/100</f>
        <v>26545.5</v>
      </c>
      <c r="Q47" s="31"/>
      <c r="R47" s="31">
        <f t="shared" ref="R47:R48" si="13">Q47*F47/100</f>
        <v>0</v>
      </c>
      <c r="S47" s="174">
        <f t="shared" ref="S47:S48" si="14">H47+J47+L47+N47+P47+R47</f>
        <v>111225.64499999999</v>
      </c>
      <c r="T47" s="273">
        <v>1</v>
      </c>
      <c r="U47" s="31">
        <f t="shared" ref="U47:U48" si="15">S47*T47</f>
        <v>111225.64499999999</v>
      </c>
      <c r="V47" s="210">
        <v>3.42</v>
      </c>
      <c r="W47" s="211">
        <f>H47*V47</f>
        <v>263278.26899999997</v>
      </c>
      <c r="X47" s="211">
        <f>(W47*1.1+(L47+N47+P47+R47))*T47</f>
        <v>316151.59590000001</v>
      </c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</row>
    <row r="48" spans="1:82" s="145" customFormat="1" ht="40.799999999999997">
      <c r="A48" s="32">
        <v>25</v>
      </c>
      <c r="B48" s="57" t="s">
        <v>69</v>
      </c>
      <c r="C48" s="32" t="s">
        <v>24</v>
      </c>
      <c r="D48" s="30" t="s">
        <v>671</v>
      </c>
      <c r="E48" s="233" t="s">
        <v>11</v>
      </c>
      <c r="F48" s="30">
        <v>17697</v>
      </c>
      <c r="G48" s="28">
        <v>5.99</v>
      </c>
      <c r="H48" s="31">
        <f t="shared" si="8"/>
        <v>106005.03</v>
      </c>
      <c r="I48" s="31">
        <v>10</v>
      </c>
      <c r="J48" s="31">
        <f t="shared" si="9"/>
        <v>10600.503000000001</v>
      </c>
      <c r="K48" s="31"/>
      <c r="L48" s="43">
        <f t="shared" si="10"/>
        <v>0</v>
      </c>
      <c r="M48" s="31"/>
      <c r="N48" s="43">
        <f t="shared" si="11"/>
        <v>0</v>
      </c>
      <c r="O48" s="31">
        <v>150</v>
      </c>
      <c r="P48" s="31">
        <f t="shared" si="12"/>
        <v>26545.5</v>
      </c>
      <c r="Q48" s="31"/>
      <c r="R48" s="31">
        <f t="shared" si="13"/>
        <v>0</v>
      </c>
      <c r="S48" s="174">
        <f t="shared" si="14"/>
        <v>143151.033</v>
      </c>
      <c r="T48" s="273">
        <v>0.25</v>
      </c>
      <c r="U48" s="31">
        <f t="shared" si="15"/>
        <v>35787.758249999999</v>
      </c>
      <c r="V48" s="210">
        <v>3.42</v>
      </c>
      <c r="W48" s="211">
        <f>H48*V48</f>
        <v>362537.20259999996</v>
      </c>
      <c r="X48" s="211">
        <f>(W48*1.1+(L48+N48+P48+R48))*T48</f>
        <v>106334.105715</v>
      </c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</row>
    <row r="49" spans="1:82" s="145" customFormat="1" ht="40.799999999999997">
      <c r="A49" s="32">
        <v>26</v>
      </c>
      <c r="B49" s="57" t="s">
        <v>69</v>
      </c>
      <c r="C49" s="32" t="s">
        <v>23</v>
      </c>
      <c r="D49" s="30" t="s">
        <v>98</v>
      </c>
      <c r="E49" s="233"/>
      <c r="F49" s="30">
        <v>17697</v>
      </c>
      <c r="G49" s="28">
        <v>4.3499999999999996</v>
      </c>
      <c r="H49" s="31">
        <f t="shared" si="0"/>
        <v>76981.95</v>
      </c>
      <c r="I49" s="31">
        <v>10</v>
      </c>
      <c r="J49" s="31">
        <f t="shared" si="1"/>
        <v>7698.1949999999997</v>
      </c>
      <c r="K49" s="31"/>
      <c r="L49" s="43">
        <f t="shared" si="2"/>
        <v>0</v>
      </c>
      <c r="M49" s="31"/>
      <c r="N49" s="43">
        <f t="shared" si="3"/>
        <v>0</v>
      </c>
      <c r="O49" s="31">
        <v>150</v>
      </c>
      <c r="P49" s="31">
        <f t="shared" si="4"/>
        <v>26545.5</v>
      </c>
      <c r="Q49" s="31"/>
      <c r="R49" s="31">
        <f t="shared" si="7"/>
        <v>0</v>
      </c>
      <c r="S49" s="174">
        <f t="shared" si="5"/>
        <v>111225.64499999999</v>
      </c>
      <c r="T49" s="273">
        <v>0.5</v>
      </c>
      <c r="U49" s="31">
        <f t="shared" si="6"/>
        <v>55612.822499999995</v>
      </c>
      <c r="V49" s="210">
        <v>3.42</v>
      </c>
      <c r="W49" s="211">
        <f>H49*V49</f>
        <v>263278.26899999997</v>
      </c>
      <c r="X49" s="211">
        <f>(W49*1.1+(L49+N49+P49+R49))*T49</f>
        <v>158075.79795000001</v>
      </c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</row>
    <row r="50" spans="1:82" s="145" customFormat="1" ht="40.799999999999997">
      <c r="A50" s="32">
        <v>27</v>
      </c>
      <c r="B50" s="57" t="s">
        <v>69</v>
      </c>
      <c r="C50" s="32" t="s">
        <v>24</v>
      </c>
      <c r="D50" s="30" t="s">
        <v>675</v>
      </c>
      <c r="E50" s="233" t="s">
        <v>135</v>
      </c>
      <c r="F50" s="30">
        <v>17697</v>
      </c>
      <c r="G50" s="28">
        <v>5.99</v>
      </c>
      <c r="H50" s="31">
        <f t="shared" si="0"/>
        <v>106005.03</v>
      </c>
      <c r="I50" s="31">
        <v>10</v>
      </c>
      <c r="J50" s="31">
        <f t="shared" si="1"/>
        <v>10600.503000000001</v>
      </c>
      <c r="K50" s="31"/>
      <c r="L50" s="43">
        <f t="shared" si="2"/>
        <v>0</v>
      </c>
      <c r="M50" s="31"/>
      <c r="N50" s="43">
        <f t="shared" si="3"/>
        <v>0</v>
      </c>
      <c r="O50" s="31">
        <v>150</v>
      </c>
      <c r="P50" s="31">
        <f t="shared" si="4"/>
        <v>26545.5</v>
      </c>
      <c r="Q50" s="31"/>
      <c r="R50" s="31">
        <f t="shared" si="7"/>
        <v>0</v>
      </c>
      <c r="S50" s="174">
        <f t="shared" si="5"/>
        <v>143151.033</v>
      </c>
      <c r="T50" s="273">
        <v>0.5</v>
      </c>
      <c r="U50" s="31">
        <f t="shared" si="6"/>
        <v>71575.516499999998</v>
      </c>
      <c r="V50" s="210">
        <v>3.42</v>
      </c>
      <c r="W50" s="211">
        <f>H50*V50</f>
        <v>362537.20259999996</v>
      </c>
      <c r="X50" s="211">
        <f>(W50*1.1+(L50+N50+P50+R50))*T50</f>
        <v>212668.21143</v>
      </c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</row>
    <row r="51" spans="1:82" s="145" customFormat="1" ht="40.799999999999997">
      <c r="A51" s="32">
        <v>28</v>
      </c>
      <c r="B51" s="57" t="s">
        <v>69</v>
      </c>
      <c r="C51" s="32" t="s">
        <v>42</v>
      </c>
      <c r="D51" s="30" t="s">
        <v>676</v>
      </c>
      <c r="E51" s="233">
        <v>2</v>
      </c>
      <c r="F51" s="30">
        <v>17697</v>
      </c>
      <c r="G51" s="28">
        <v>5.1100000000000003</v>
      </c>
      <c r="H51" s="31">
        <f t="shared" si="0"/>
        <v>90431.670000000013</v>
      </c>
      <c r="I51" s="31">
        <v>10</v>
      </c>
      <c r="J51" s="31">
        <f t="shared" si="1"/>
        <v>9043.1670000000013</v>
      </c>
      <c r="K51" s="31"/>
      <c r="L51" s="43">
        <f t="shared" si="2"/>
        <v>0</v>
      </c>
      <c r="M51" s="31"/>
      <c r="N51" s="43">
        <f t="shared" si="3"/>
        <v>0</v>
      </c>
      <c r="O51" s="31">
        <v>150</v>
      </c>
      <c r="P51" s="31">
        <f t="shared" si="4"/>
        <v>26545.5</v>
      </c>
      <c r="Q51" s="31"/>
      <c r="R51" s="31">
        <f t="shared" si="7"/>
        <v>0</v>
      </c>
      <c r="S51" s="174">
        <f t="shared" si="5"/>
        <v>126020.33700000001</v>
      </c>
      <c r="T51" s="273">
        <v>0.5</v>
      </c>
      <c r="U51" s="31">
        <f t="shared" si="6"/>
        <v>63010.168500000007</v>
      </c>
      <c r="V51" s="210">
        <v>3.42</v>
      </c>
      <c r="W51" s="211">
        <f>H51*V51</f>
        <v>309276.31140000006</v>
      </c>
      <c r="X51" s="211">
        <f>(W51*1.1+(L51+N51+P51+R51))*T51</f>
        <v>183374.72127000004</v>
      </c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</row>
    <row r="52" spans="1:82" s="145" customFormat="1" ht="40.799999999999997">
      <c r="A52" s="32">
        <v>29</v>
      </c>
      <c r="B52" s="57" t="s">
        <v>69</v>
      </c>
      <c r="C52" s="32" t="s">
        <v>23</v>
      </c>
      <c r="D52" s="30" t="s">
        <v>677</v>
      </c>
      <c r="E52" s="233"/>
      <c r="F52" s="30">
        <v>17697</v>
      </c>
      <c r="G52" s="28">
        <v>4.3</v>
      </c>
      <c r="H52" s="31">
        <f t="shared" si="0"/>
        <v>76097.099999999991</v>
      </c>
      <c r="I52" s="31">
        <v>10</v>
      </c>
      <c r="J52" s="31">
        <f t="shared" si="1"/>
        <v>7609.7099999999991</v>
      </c>
      <c r="K52" s="31"/>
      <c r="L52" s="43">
        <f t="shared" si="2"/>
        <v>0</v>
      </c>
      <c r="M52" s="31"/>
      <c r="N52" s="43">
        <f t="shared" si="3"/>
        <v>0</v>
      </c>
      <c r="O52" s="31">
        <v>150</v>
      </c>
      <c r="P52" s="31">
        <f t="shared" si="4"/>
        <v>26545.5</v>
      </c>
      <c r="Q52" s="31"/>
      <c r="R52" s="31">
        <f t="shared" si="7"/>
        <v>0</v>
      </c>
      <c r="S52" s="174">
        <f t="shared" si="5"/>
        <v>110252.31</v>
      </c>
      <c r="T52" s="273">
        <v>0.5</v>
      </c>
      <c r="U52" s="31">
        <f t="shared" si="6"/>
        <v>55126.154999999999</v>
      </c>
      <c r="V52" s="210">
        <v>3.42</v>
      </c>
      <c r="W52" s="211">
        <f>H52*V52</f>
        <v>260252.08199999997</v>
      </c>
      <c r="X52" s="211">
        <f>(W52*1.1+(L52+N52+P52+R52))*T52</f>
        <v>156411.39509999999</v>
      </c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</row>
    <row r="53" spans="1:82" s="145" customFormat="1" ht="40.799999999999997">
      <c r="A53" s="32">
        <v>30</v>
      </c>
      <c r="B53" s="57" t="s">
        <v>69</v>
      </c>
      <c r="C53" s="32" t="s">
        <v>23</v>
      </c>
      <c r="D53" s="30" t="s">
        <v>678</v>
      </c>
      <c r="E53" s="233"/>
      <c r="F53" s="30">
        <v>17697</v>
      </c>
      <c r="G53" s="28">
        <v>4.3499999999999996</v>
      </c>
      <c r="H53" s="31">
        <f t="shared" si="0"/>
        <v>76981.95</v>
      </c>
      <c r="I53" s="31">
        <v>10</v>
      </c>
      <c r="J53" s="31">
        <f t="shared" si="1"/>
        <v>7698.1949999999997</v>
      </c>
      <c r="K53" s="31"/>
      <c r="L53" s="43">
        <f t="shared" si="2"/>
        <v>0</v>
      </c>
      <c r="M53" s="31"/>
      <c r="N53" s="43">
        <f t="shared" si="3"/>
        <v>0</v>
      </c>
      <c r="O53" s="31">
        <v>150</v>
      </c>
      <c r="P53" s="31">
        <f t="shared" si="4"/>
        <v>26545.5</v>
      </c>
      <c r="Q53" s="31"/>
      <c r="R53" s="31">
        <f t="shared" si="7"/>
        <v>0</v>
      </c>
      <c r="S53" s="174">
        <f t="shared" si="5"/>
        <v>111225.64499999999</v>
      </c>
      <c r="T53" s="273">
        <v>0.5</v>
      </c>
      <c r="U53" s="31">
        <f t="shared" si="6"/>
        <v>55612.822499999995</v>
      </c>
      <c r="V53" s="210">
        <v>3.42</v>
      </c>
      <c r="W53" s="211">
        <f>H53*V53</f>
        <v>263278.26899999997</v>
      </c>
      <c r="X53" s="211">
        <f>(W53*1.1+(L53+N53+P53+R53))*T53</f>
        <v>158075.79795000001</v>
      </c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</row>
    <row r="54" spans="1:82" s="410" customFormat="1">
      <c r="A54" s="31"/>
      <c r="B54" s="114" t="s">
        <v>3</v>
      </c>
      <c r="C54" s="412"/>
      <c r="D54" s="41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08">
        <f>SUM(T24:T53)</f>
        <v>19.25</v>
      </c>
      <c r="U54" s="88">
        <f>SUM(U24:U53)</f>
        <v>2310161.9557499997</v>
      </c>
      <c r="V54" s="108"/>
      <c r="W54" s="88"/>
      <c r="X54" s="88">
        <f>SUM(X24:X53)</f>
        <v>6640577.0641649999</v>
      </c>
      <c r="Y54" s="208"/>
      <c r="Z54" s="208"/>
      <c r="AA54" s="208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</row>
    <row r="55" spans="1:82" s="410" customFormat="1">
      <c r="A55" s="29"/>
      <c r="B55" s="160"/>
      <c r="C55" s="160"/>
      <c r="D55" s="160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167"/>
      <c r="T55" s="44"/>
      <c r="U55" s="29"/>
      <c r="V55" s="173"/>
      <c r="W55" s="338"/>
      <c r="X55" s="212"/>
      <c r="Y55" s="208"/>
      <c r="Z55" s="208"/>
      <c r="AA55" s="208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</row>
    <row r="56" spans="1:82">
      <c r="A56" s="113"/>
      <c r="B56" s="113"/>
      <c r="C56" s="48" t="s">
        <v>300</v>
      </c>
      <c r="D56" s="34"/>
      <c r="E56" s="27"/>
      <c r="F56" s="26"/>
      <c r="G56" s="26"/>
      <c r="H56" s="27"/>
      <c r="I56" s="27"/>
      <c r="J56" s="27"/>
      <c r="K56" s="27"/>
      <c r="L56" s="27"/>
      <c r="M56" s="48"/>
      <c r="N56" s="48"/>
      <c r="O56" s="27"/>
      <c r="P56" s="27"/>
      <c r="Q56" s="27"/>
      <c r="R56" s="27"/>
      <c r="S56" s="27"/>
      <c r="T56" s="339"/>
      <c r="U56" s="27"/>
      <c r="V56" s="166"/>
      <c r="W56" s="213"/>
      <c r="X56" s="213"/>
      <c r="Y56" s="166"/>
      <c r="Z56" s="208"/>
      <c r="AA56" s="166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</row>
    <row r="57" spans="1:82" ht="30" customHeight="1">
      <c r="A57" s="32">
        <v>1</v>
      </c>
      <c r="B57" s="39" t="s">
        <v>64</v>
      </c>
      <c r="C57" s="50" t="s">
        <v>38</v>
      </c>
      <c r="D57" s="30" t="s">
        <v>712</v>
      </c>
      <c r="E57" s="233" t="s">
        <v>680</v>
      </c>
      <c r="F57" s="30">
        <v>17697</v>
      </c>
      <c r="G57" s="30">
        <v>6.15</v>
      </c>
      <c r="H57" s="31">
        <f t="shared" ref="H57:H62" si="16">F57*G57</f>
        <v>108836.55</v>
      </c>
      <c r="I57" s="31">
        <v>10</v>
      </c>
      <c r="J57" s="31">
        <f t="shared" ref="J57:J62" si="17">F57*G57*I57/100</f>
        <v>10883.655000000001</v>
      </c>
      <c r="K57" s="31"/>
      <c r="L57" s="43">
        <f t="shared" ref="L57:L62" si="18">K57*F57/100</f>
        <v>0</v>
      </c>
      <c r="M57" s="31"/>
      <c r="N57" s="43">
        <f t="shared" ref="N57:N62" si="19">M57*F57/100</f>
        <v>0</v>
      </c>
      <c r="O57" s="31">
        <v>150</v>
      </c>
      <c r="P57" s="31">
        <f t="shared" ref="P57:P62" si="20">O57*F57/100</f>
        <v>26545.5</v>
      </c>
      <c r="Q57" s="31"/>
      <c r="R57" s="31">
        <f t="shared" ref="R57:R62" si="21">Q57*F57/100</f>
        <v>0</v>
      </c>
      <c r="S57" s="31">
        <f t="shared" ref="S57:S62" si="22">H57+J57+L57+N57+P57+R57</f>
        <v>146265.70500000002</v>
      </c>
      <c r="T57" s="273">
        <v>1</v>
      </c>
      <c r="U57" s="31">
        <f t="shared" ref="U57:U62" si="23">S57*T57</f>
        <v>146265.70500000002</v>
      </c>
      <c r="V57" s="210">
        <v>3.42</v>
      </c>
      <c r="W57" s="211">
        <f>H57*V57</f>
        <v>372221.00099999999</v>
      </c>
      <c r="X57" s="211">
        <f>(W57*1.1+(L57+N57+P57+R57))*T57</f>
        <v>435988.60110000003</v>
      </c>
      <c r="Y57" s="166"/>
      <c r="Z57" s="166"/>
      <c r="AA57" s="166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ht="30" customHeight="1">
      <c r="A58" s="32">
        <v>2</v>
      </c>
      <c r="B58" s="57" t="s">
        <v>338</v>
      </c>
      <c r="C58" s="32" t="s">
        <v>23</v>
      </c>
      <c r="D58" s="30" t="s">
        <v>679</v>
      </c>
      <c r="E58" s="233"/>
      <c r="F58" s="30">
        <v>17697</v>
      </c>
      <c r="G58" s="28">
        <v>4.51</v>
      </c>
      <c r="H58" s="31">
        <f t="shared" si="16"/>
        <v>79813.47</v>
      </c>
      <c r="I58" s="31">
        <v>10</v>
      </c>
      <c r="J58" s="31">
        <f t="shared" si="17"/>
        <v>7981.3469999999998</v>
      </c>
      <c r="K58" s="31"/>
      <c r="L58" s="43">
        <f t="shared" si="18"/>
        <v>0</v>
      </c>
      <c r="M58" s="31">
        <v>20</v>
      </c>
      <c r="N58" s="43">
        <f t="shared" si="19"/>
        <v>3539.4</v>
      </c>
      <c r="O58" s="31">
        <v>150</v>
      </c>
      <c r="P58" s="31">
        <f t="shared" si="20"/>
        <v>26545.5</v>
      </c>
      <c r="Q58" s="31"/>
      <c r="R58" s="31">
        <f t="shared" si="21"/>
        <v>0</v>
      </c>
      <c r="S58" s="31">
        <f t="shared" si="22"/>
        <v>117879.71699999999</v>
      </c>
      <c r="T58" s="273">
        <v>1</v>
      </c>
      <c r="U58" s="31">
        <f t="shared" si="23"/>
        <v>117879.71699999999</v>
      </c>
      <c r="V58" s="210">
        <v>3.42</v>
      </c>
      <c r="W58" s="211">
        <f>H58*V58</f>
        <v>272962.0674</v>
      </c>
      <c r="X58" s="211">
        <f>(W58*1.1+(L58+N58+P58+R58))*T58</f>
        <v>330343.17414000008</v>
      </c>
      <c r="Y58" s="166"/>
      <c r="Z58" s="166"/>
      <c r="AA58" s="166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ht="24.75" customHeight="1">
      <c r="A59" s="32">
        <v>3</v>
      </c>
      <c r="B59" s="57" t="s">
        <v>338</v>
      </c>
      <c r="C59" s="32" t="s">
        <v>23</v>
      </c>
      <c r="D59" s="32" t="s">
        <v>681</v>
      </c>
      <c r="E59" s="233"/>
      <c r="F59" s="30">
        <v>17697</v>
      </c>
      <c r="G59" s="28">
        <v>4.4000000000000004</v>
      </c>
      <c r="H59" s="31">
        <f t="shared" si="16"/>
        <v>77866.8</v>
      </c>
      <c r="I59" s="31">
        <v>10</v>
      </c>
      <c r="J59" s="31">
        <f t="shared" si="17"/>
        <v>7786.68</v>
      </c>
      <c r="K59" s="31"/>
      <c r="L59" s="43">
        <f t="shared" si="18"/>
        <v>0</v>
      </c>
      <c r="M59" s="31"/>
      <c r="N59" s="43">
        <f t="shared" si="19"/>
        <v>0</v>
      </c>
      <c r="O59" s="31">
        <v>150</v>
      </c>
      <c r="P59" s="31">
        <f t="shared" si="20"/>
        <v>26545.5</v>
      </c>
      <c r="Q59" s="31"/>
      <c r="R59" s="31">
        <f t="shared" si="21"/>
        <v>0</v>
      </c>
      <c r="S59" s="31">
        <f t="shared" si="22"/>
        <v>112198.98000000001</v>
      </c>
      <c r="T59" s="273">
        <v>0.75</v>
      </c>
      <c r="U59" s="31">
        <f t="shared" si="23"/>
        <v>84149.235000000015</v>
      </c>
      <c r="V59" s="210">
        <v>3.42</v>
      </c>
      <c r="W59" s="211">
        <f>H59*V59</f>
        <v>266304.45600000001</v>
      </c>
      <c r="X59" s="211">
        <f>(W59*1.1+(L59+N59+P59+R59))*T59</f>
        <v>239610.30120000005</v>
      </c>
      <c r="Y59" s="166"/>
      <c r="Z59" s="166"/>
      <c r="AA59" s="166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</row>
    <row r="60" spans="1:82" ht="26.25" customHeight="1">
      <c r="A60" s="32">
        <v>4</v>
      </c>
      <c r="B60" s="57" t="s">
        <v>338</v>
      </c>
      <c r="C60" s="32" t="s">
        <v>23</v>
      </c>
      <c r="D60" s="32" t="s">
        <v>682</v>
      </c>
      <c r="E60" s="233"/>
      <c r="F60" s="30">
        <v>17697</v>
      </c>
      <c r="G60" s="28">
        <v>4.4000000000000004</v>
      </c>
      <c r="H60" s="31">
        <f t="shared" si="16"/>
        <v>77866.8</v>
      </c>
      <c r="I60" s="31">
        <v>10</v>
      </c>
      <c r="J60" s="31">
        <f t="shared" si="17"/>
        <v>7786.68</v>
      </c>
      <c r="K60" s="31"/>
      <c r="L60" s="43">
        <f t="shared" si="18"/>
        <v>0</v>
      </c>
      <c r="M60" s="31"/>
      <c r="N60" s="43">
        <f t="shared" si="19"/>
        <v>0</v>
      </c>
      <c r="O60" s="31">
        <v>150</v>
      </c>
      <c r="P60" s="31">
        <f t="shared" si="20"/>
        <v>26545.5</v>
      </c>
      <c r="Q60" s="31"/>
      <c r="R60" s="31">
        <f t="shared" si="21"/>
        <v>0</v>
      </c>
      <c r="S60" s="31">
        <f t="shared" si="22"/>
        <v>112198.98000000001</v>
      </c>
      <c r="T60" s="273">
        <v>0.75</v>
      </c>
      <c r="U60" s="31">
        <f t="shared" si="23"/>
        <v>84149.235000000015</v>
      </c>
      <c r="V60" s="210">
        <v>3.42</v>
      </c>
      <c r="W60" s="211">
        <f>H60*V60</f>
        <v>266304.45600000001</v>
      </c>
      <c r="X60" s="211">
        <f>(W60*1.1+(L60+N60+P60+R60))*T60</f>
        <v>239610.30120000005</v>
      </c>
      <c r="Y60" s="166"/>
      <c r="Z60" s="166"/>
      <c r="AA60" s="166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s="410" customFormat="1" ht="24" customHeight="1">
      <c r="A61" s="32">
        <v>5</v>
      </c>
      <c r="B61" s="57" t="s">
        <v>62</v>
      </c>
      <c r="C61" s="32" t="s">
        <v>23</v>
      </c>
      <c r="D61" s="31" t="s">
        <v>683</v>
      </c>
      <c r="E61" s="31"/>
      <c r="F61" s="30">
        <v>17697</v>
      </c>
      <c r="G61" s="28">
        <v>4.3499999999999996</v>
      </c>
      <c r="H61" s="31">
        <f t="shared" si="16"/>
        <v>76981.95</v>
      </c>
      <c r="I61" s="31">
        <v>10</v>
      </c>
      <c r="J61" s="31">
        <f t="shared" si="17"/>
        <v>7698.1949999999997</v>
      </c>
      <c r="K61" s="31"/>
      <c r="L61" s="43">
        <f t="shared" si="18"/>
        <v>0</v>
      </c>
      <c r="M61" s="31"/>
      <c r="N61" s="43">
        <f t="shared" si="19"/>
        <v>0</v>
      </c>
      <c r="O61" s="31">
        <v>150</v>
      </c>
      <c r="P61" s="31">
        <f t="shared" si="20"/>
        <v>26545.5</v>
      </c>
      <c r="Q61" s="31"/>
      <c r="R61" s="31">
        <f t="shared" si="21"/>
        <v>0</v>
      </c>
      <c r="S61" s="31">
        <f t="shared" si="22"/>
        <v>111225.64499999999</v>
      </c>
      <c r="T61" s="273">
        <v>1</v>
      </c>
      <c r="U61" s="31">
        <f t="shared" si="23"/>
        <v>111225.64499999999</v>
      </c>
      <c r="V61" s="210">
        <v>3.42</v>
      </c>
      <c r="W61" s="211">
        <f>H61*V61</f>
        <v>263278.26899999997</v>
      </c>
      <c r="X61" s="211">
        <f>(W61*1.1+(L61+N61+P61+R61))*T61</f>
        <v>316151.59590000001</v>
      </c>
      <c r="Y61" s="208"/>
      <c r="Z61" s="166"/>
      <c r="AA61" s="208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</row>
    <row r="62" spans="1:82" ht="20.399999999999999">
      <c r="A62" s="32">
        <v>6</v>
      </c>
      <c r="B62" s="57" t="s">
        <v>62</v>
      </c>
      <c r="C62" s="32" t="s">
        <v>24</v>
      </c>
      <c r="D62" s="232" t="s">
        <v>343</v>
      </c>
      <c r="E62" s="233" t="s">
        <v>135</v>
      </c>
      <c r="F62" s="30">
        <v>17697</v>
      </c>
      <c r="G62" s="28">
        <v>5.99</v>
      </c>
      <c r="H62" s="31">
        <f t="shared" si="16"/>
        <v>106005.03</v>
      </c>
      <c r="I62" s="31">
        <v>10</v>
      </c>
      <c r="J62" s="31">
        <f t="shared" si="17"/>
        <v>10600.503000000001</v>
      </c>
      <c r="K62" s="31"/>
      <c r="L62" s="43">
        <f t="shared" si="18"/>
        <v>0</v>
      </c>
      <c r="M62" s="31"/>
      <c r="N62" s="43">
        <f t="shared" si="19"/>
        <v>0</v>
      </c>
      <c r="O62" s="31">
        <v>150</v>
      </c>
      <c r="P62" s="31">
        <f t="shared" si="20"/>
        <v>26545.5</v>
      </c>
      <c r="Q62" s="31"/>
      <c r="R62" s="31">
        <f t="shared" si="21"/>
        <v>0</v>
      </c>
      <c r="S62" s="31">
        <f t="shared" si="22"/>
        <v>143151.033</v>
      </c>
      <c r="T62" s="273">
        <v>0.5</v>
      </c>
      <c r="U62" s="31">
        <f t="shared" si="23"/>
        <v>71575.516499999998</v>
      </c>
      <c r="V62" s="210">
        <v>3.42</v>
      </c>
      <c r="W62" s="211">
        <f>H62*V62</f>
        <v>362537.20259999996</v>
      </c>
      <c r="X62" s="211">
        <f>(W62*1.1+(L62+N62+P62+R62))*T62</f>
        <v>212668.21143</v>
      </c>
      <c r="Y62" s="166"/>
      <c r="Z62" s="208"/>
      <c r="AA62" s="166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s="410" customFormat="1">
      <c r="A63" s="31"/>
      <c r="B63" s="114" t="s">
        <v>3</v>
      </c>
      <c r="C63" s="412"/>
      <c r="D63" s="412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108">
        <f>SUM(T57:T62)</f>
        <v>5</v>
      </c>
      <c r="U63" s="88">
        <f>SUM(U57:U62)</f>
        <v>615245.05350000004</v>
      </c>
      <c r="V63" s="90"/>
      <c r="W63" s="90"/>
      <c r="X63" s="90">
        <f>SUM(X57:X62)</f>
        <v>1774372.1849700003</v>
      </c>
      <c r="Y63" s="208"/>
      <c r="Z63" s="166"/>
      <c r="AA63" s="208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</row>
    <row r="64" spans="1:82" s="410" customFormat="1">
      <c r="A64" s="29"/>
      <c r="B64" s="116"/>
      <c r="C64" s="160"/>
      <c r="D64" s="160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74"/>
      <c r="U64" s="160"/>
      <c r="V64" s="173"/>
      <c r="W64" s="338"/>
      <c r="X64" s="212"/>
      <c r="Y64" s="208"/>
      <c r="Z64" s="208"/>
      <c r="AA64" s="208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s="410" customFormat="1">
      <c r="A65" s="29"/>
      <c r="B65" s="160"/>
      <c r="C65" s="160"/>
      <c r="D65" s="160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167"/>
      <c r="U65" s="29"/>
      <c r="V65" s="173"/>
      <c r="W65" s="338"/>
      <c r="X65" s="212"/>
      <c r="Y65" s="208"/>
      <c r="Z65" s="208"/>
      <c r="AA65" s="208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</row>
    <row r="66" spans="1:82">
      <c r="A66" s="113"/>
      <c r="B66" s="113"/>
      <c r="C66" s="48" t="s">
        <v>339</v>
      </c>
      <c r="D66" s="34"/>
      <c r="E66" s="27"/>
      <c r="F66" s="26"/>
      <c r="G66" s="26"/>
      <c r="H66" s="27"/>
      <c r="I66" s="27"/>
      <c r="J66" s="27"/>
      <c r="K66" s="27"/>
      <c r="L66" s="27"/>
      <c r="M66" s="48"/>
      <c r="N66" s="48"/>
      <c r="O66" s="27"/>
      <c r="P66" s="27"/>
      <c r="Q66" s="27"/>
      <c r="R66" s="27"/>
      <c r="S66" s="27"/>
      <c r="T66" s="339"/>
      <c r="U66" s="27"/>
      <c r="V66" s="166"/>
      <c r="W66" s="213"/>
      <c r="X66" s="213"/>
      <c r="Y66" s="166"/>
      <c r="Z66" s="208"/>
      <c r="AA66" s="16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1:82" ht="25.5" customHeight="1">
      <c r="A67" s="32">
        <v>1</v>
      </c>
      <c r="B67" s="57" t="s">
        <v>64</v>
      </c>
      <c r="C67" s="32" t="s">
        <v>38</v>
      </c>
      <c r="D67" s="32" t="s">
        <v>684</v>
      </c>
      <c r="E67" s="32" t="s">
        <v>135</v>
      </c>
      <c r="F67" s="30">
        <v>17697</v>
      </c>
      <c r="G67" s="30">
        <v>6.33</v>
      </c>
      <c r="H67" s="31">
        <f t="shared" ref="H67:H77" si="24">F67*G67</f>
        <v>112022.01</v>
      </c>
      <c r="I67" s="31">
        <v>10</v>
      </c>
      <c r="J67" s="31">
        <f t="shared" ref="J67:J77" si="25">F67*G67*I67/100</f>
        <v>11202.200999999999</v>
      </c>
      <c r="K67" s="31"/>
      <c r="L67" s="43">
        <f t="shared" ref="L67:L77" si="26">K67*F67/100</f>
        <v>0</v>
      </c>
      <c r="M67" s="31"/>
      <c r="N67" s="43">
        <f t="shared" ref="N67:N77" si="27">M67*F67/100</f>
        <v>0</v>
      </c>
      <c r="O67" s="31">
        <v>150</v>
      </c>
      <c r="P67" s="31">
        <f t="shared" ref="P67:P77" si="28">O67*F67/100</f>
        <v>26545.5</v>
      </c>
      <c r="Q67" s="31"/>
      <c r="R67" s="31">
        <f t="shared" ref="R67:R77" si="29">Q67*F67/100</f>
        <v>0</v>
      </c>
      <c r="S67" s="31">
        <f t="shared" ref="S67:S77" si="30">H67+J67+L67+N67+P67+R67</f>
        <v>149769.71100000001</v>
      </c>
      <c r="T67" s="273">
        <v>1</v>
      </c>
      <c r="U67" s="31">
        <f t="shared" ref="U67:U77" si="31">S67*T67</f>
        <v>149769.71100000001</v>
      </c>
      <c r="V67" s="210">
        <v>3.42</v>
      </c>
      <c r="W67" s="211">
        <f>H67*V67</f>
        <v>383115.27419999999</v>
      </c>
      <c r="X67" s="211">
        <f>(W67*1.1+(L67+N67+P67+R67))*T67</f>
        <v>447972.30162000004</v>
      </c>
      <c r="Y67" s="166"/>
      <c r="Z67" s="166"/>
      <c r="AA67" s="16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ht="22.5" customHeight="1">
      <c r="A68" s="32">
        <v>2</v>
      </c>
      <c r="B68" s="106" t="s">
        <v>71</v>
      </c>
      <c r="C68" s="32" t="s">
        <v>23</v>
      </c>
      <c r="D68" s="32" t="s">
        <v>685</v>
      </c>
      <c r="E68" s="32"/>
      <c r="F68" s="30">
        <v>17697</v>
      </c>
      <c r="G68" s="30">
        <v>4.7699999999999996</v>
      </c>
      <c r="H68" s="31">
        <f t="shared" si="24"/>
        <v>84414.689999999988</v>
      </c>
      <c r="I68" s="31">
        <v>10</v>
      </c>
      <c r="J68" s="31">
        <f t="shared" si="25"/>
        <v>8441.4689999999991</v>
      </c>
      <c r="K68" s="31"/>
      <c r="L68" s="43">
        <f t="shared" si="26"/>
        <v>0</v>
      </c>
      <c r="M68" s="31"/>
      <c r="N68" s="43">
        <f t="shared" si="27"/>
        <v>0</v>
      </c>
      <c r="O68" s="31">
        <v>150</v>
      </c>
      <c r="P68" s="31">
        <f t="shared" si="28"/>
        <v>26545.5</v>
      </c>
      <c r="Q68" s="31"/>
      <c r="R68" s="31">
        <f t="shared" si="29"/>
        <v>0</v>
      </c>
      <c r="S68" s="31">
        <f t="shared" si="30"/>
        <v>119401.65899999999</v>
      </c>
      <c r="T68" s="273">
        <v>1</v>
      </c>
      <c r="U68" s="31">
        <f t="shared" si="31"/>
        <v>119401.65899999999</v>
      </c>
      <c r="V68" s="210">
        <v>3.42</v>
      </c>
      <c r="W68" s="211">
        <f>H68*V68</f>
        <v>288698.23979999998</v>
      </c>
      <c r="X68" s="211">
        <f>(W68*1.1+(L68+N68+P68+R68))*T68</f>
        <v>344113.56378000003</v>
      </c>
      <c r="Y68" s="166"/>
      <c r="Z68" s="166"/>
      <c r="AA68" s="16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ht="24" customHeight="1">
      <c r="A69" s="32">
        <v>3</v>
      </c>
      <c r="B69" s="106" t="s">
        <v>71</v>
      </c>
      <c r="C69" s="32" t="s">
        <v>24</v>
      </c>
      <c r="D69" s="32" t="s">
        <v>533</v>
      </c>
      <c r="E69" s="32" t="s">
        <v>135</v>
      </c>
      <c r="F69" s="30">
        <v>17697</v>
      </c>
      <c r="G69" s="28">
        <v>5.99</v>
      </c>
      <c r="H69" s="31">
        <f t="shared" si="24"/>
        <v>106005.03</v>
      </c>
      <c r="I69" s="31">
        <v>10</v>
      </c>
      <c r="J69" s="31">
        <f t="shared" si="25"/>
        <v>10600.503000000001</v>
      </c>
      <c r="K69" s="31"/>
      <c r="L69" s="43">
        <f t="shared" si="26"/>
        <v>0</v>
      </c>
      <c r="M69" s="31"/>
      <c r="N69" s="43">
        <f t="shared" si="27"/>
        <v>0</v>
      </c>
      <c r="O69" s="31">
        <v>150</v>
      </c>
      <c r="P69" s="31">
        <f t="shared" si="28"/>
        <v>26545.5</v>
      </c>
      <c r="Q69" s="31"/>
      <c r="R69" s="31">
        <f t="shared" si="29"/>
        <v>0</v>
      </c>
      <c r="S69" s="31">
        <f t="shared" si="30"/>
        <v>143151.033</v>
      </c>
      <c r="T69" s="273">
        <v>1</v>
      </c>
      <c r="U69" s="31">
        <f t="shared" si="31"/>
        <v>143151.033</v>
      </c>
      <c r="V69" s="210">
        <v>3.42</v>
      </c>
      <c r="W69" s="211">
        <f>H69*V69</f>
        <v>362537.20259999996</v>
      </c>
      <c r="X69" s="211">
        <f>(W69*1.1+(L69+N69+P69+R69))*T69</f>
        <v>425336.42285999999</v>
      </c>
      <c r="Y69" s="166"/>
      <c r="Z69" s="166"/>
      <c r="AA69" s="166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>
      <c r="A70" s="32">
        <v>4</v>
      </c>
      <c r="B70" s="106" t="s">
        <v>71</v>
      </c>
      <c r="C70" s="32" t="s">
        <v>23</v>
      </c>
      <c r="D70" s="32" t="s">
        <v>686</v>
      </c>
      <c r="E70" s="37"/>
      <c r="F70" s="30">
        <v>17697</v>
      </c>
      <c r="G70" s="28">
        <v>4.7</v>
      </c>
      <c r="H70" s="31">
        <f t="shared" si="24"/>
        <v>83175.900000000009</v>
      </c>
      <c r="I70" s="31">
        <v>10</v>
      </c>
      <c r="J70" s="31">
        <f t="shared" si="25"/>
        <v>8317.590000000002</v>
      </c>
      <c r="K70" s="31"/>
      <c r="L70" s="43">
        <f t="shared" si="26"/>
        <v>0</v>
      </c>
      <c r="M70" s="31"/>
      <c r="N70" s="43">
        <f t="shared" si="27"/>
        <v>0</v>
      </c>
      <c r="O70" s="31">
        <v>150</v>
      </c>
      <c r="P70" s="31">
        <f t="shared" si="28"/>
        <v>26545.5</v>
      </c>
      <c r="Q70" s="31"/>
      <c r="R70" s="31">
        <f t="shared" si="29"/>
        <v>0</v>
      </c>
      <c r="S70" s="31">
        <f t="shared" si="30"/>
        <v>118038.99</v>
      </c>
      <c r="T70" s="273">
        <v>1</v>
      </c>
      <c r="U70" s="31">
        <f t="shared" si="31"/>
        <v>118038.99</v>
      </c>
      <c r="V70" s="210">
        <v>3.42</v>
      </c>
      <c r="W70" s="211">
        <f>H70*V70</f>
        <v>284461.57800000004</v>
      </c>
      <c r="X70" s="211">
        <f>(W70*1.1+(L70+N70+P70+R70))*T70</f>
        <v>339453.23580000008</v>
      </c>
      <c r="Y70" s="166"/>
      <c r="Z70" s="166"/>
      <c r="AA70" s="16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ht="37.5" customHeight="1">
      <c r="A71" s="32">
        <v>5</v>
      </c>
      <c r="B71" s="57" t="s">
        <v>72</v>
      </c>
      <c r="C71" s="32" t="s">
        <v>23</v>
      </c>
      <c r="D71" s="32" t="s">
        <v>687</v>
      </c>
      <c r="E71" s="32"/>
      <c r="F71" s="30">
        <v>17697</v>
      </c>
      <c r="G71" s="28">
        <v>4.7699999999999996</v>
      </c>
      <c r="H71" s="31">
        <f t="shared" si="24"/>
        <v>84414.689999999988</v>
      </c>
      <c r="I71" s="31">
        <v>10</v>
      </c>
      <c r="J71" s="31">
        <f t="shared" si="25"/>
        <v>8441.4689999999991</v>
      </c>
      <c r="K71" s="31"/>
      <c r="L71" s="43">
        <f t="shared" si="26"/>
        <v>0</v>
      </c>
      <c r="M71" s="31"/>
      <c r="N71" s="43">
        <f t="shared" si="27"/>
        <v>0</v>
      </c>
      <c r="O71" s="31">
        <v>150</v>
      </c>
      <c r="P71" s="31">
        <f t="shared" si="28"/>
        <v>26545.5</v>
      </c>
      <c r="Q71" s="31"/>
      <c r="R71" s="31">
        <f t="shared" si="29"/>
        <v>0</v>
      </c>
      <c r="S71" s="31">
        <f t="shared" si="30"/>
        <v>119401.65899999999</v>
      </c>
      <c r="T71" s="273">
        <v>1.25</v>
      </c>
      <c r="U71" s="31">
        <f t="shared" si="31"/>
        <v>149252.07374999998</v>
      </c>
      <c r="V71" s="210">
        <v>3.42</v>
      </c>
      <c r="W71" s="211">
        <f>H71*V71</f>
        <v>288698.23979999998</v>
      </c>
      <c r="X71" s="211">
        <f>(W71*1.1+(L71+N71+P71+R71))*T71</f>
        <v>430141.95472500002</v>
      </c>
      <c r="Y71" s="166"/>
      <c r="Z71" s="166"/>
      <c r="AA71" s="16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ht="34.5" customHeight="1">
      <c r="A72" s="32">
        <v>6</v>
      </c>
      <c r="B72" s="57" t="s">
        <v>72</v>
      </c>
      <c r="C72" s="266" t="s">
        <v>24</v>
      </c>
      <c r="D72" s="32" t="s">
        <v>688</v>
      </c>
      <c r="E72" s="32" t="s">
        <v>135</v>
      </c>
      <c r="F72" s="30">
        <v>17697</v>
      </c>
      <c r="G72" s="28">
        <v>5.83</v>
      </c>
      <c r="H72" s="31">
        <f t="shared" si="24"/>
        <v>103173.51</v>
      </c>
      <c r="I72" s="31">
        <v>10</v>
      </c>
      <c r="J72" s="31">
        <f t="shared" si="25"/>
        <v>10317.351000000001</v>
      </c>
      <c r="K72" s="31"/>
      <c r="L72" s="43">
        <f t="shared" si="26"/>
        <v>0</v>
      </c>
      <c r="M72" s="31"/>
      <c r="N72" s="43">
        <f t="shared" si="27"/>
        <v>0</v>
      </c>
      <c r="O72" s="31">
        <v>150</v>
      </c>
      <c r="P72" s="31">
        <f t="shared" si="28"/>
        <v>26545.5</v>
      </c>
      <c r="Q72" s="31"/>
      <c r="R72" s="31">
        <f t="shared" si="29"/>
        <v>0</v>
      </c>
      <c r="S72" s="31">
        <f>H72+J72+L72+N72+P72+R72</f>
        <v>140036.36099999998</v>
      </c>
      <c r="T72" s="273">
        <v>1.75</v>
      </c>
      <c r="U72" s="31">
        <f t="shared" si="31"/>
        <v>245063.63174999994</v>
      </c>
      <c r="V72" s="210">
        <v>3.42</v>
      </c>
      <c r="W72" s="211">
        <f>H72*V72</f>
        <v>352853.40419999999</v>
      </c>
      <c r="X72" s="211">
        <f>(W72*1.1+(L72+N72+P72+R72))*T72</f>
        <v>725697.42808500002</v>
      </c>
      <c r="Y72" s="166"/>
      <c r="Z72" s="166"/>
      <c r="AA72" s="16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1:82" ht="34.5" customHeight="1">
      <c r="A73" s="32">
        <v>7</v>
      </c>
      <c r="B73" s="57" t="s">
        <v>72</v>
      </c>
      <c r="C73" s="266" t="s">
        <v>24</v>
      </c>
      <c r="D73" s="32" t="s">
        <v>684</v>
      </c>
      <c r="E73" s="32" t="s">
        <v>135</v>
      </c>
      <c r="F73" s="30">
        <v>17697</v>
      </c>
      <c r="G73" s="30">
        <v>5.99</v>
      </c>
      <c r="H73" s="31">
        <f t="shared" si="24"/>
        <v>106005.03</v>
      </c>
      <c r="I73" s="31">
        <v>10</v>
      </c>
      <c r="J73" s="31">
        <f t="shared" si="25"/>
        <v>10600.503000000001</v>
      </c>
      <c r="K73" s="31"/>
      <c r="L73" s="43">
        <f t="shared" si="26"/>
        <v>0</v>
      </c>
      <c r="M73" s="31"/>
      <c r="N73" s="43">
        <f t="shared" si="27"/>
        <v>0</v>
      </c>
      <c r="O73" s="31">
        <v>150</v>
      </c>
      <c r="P73" s="31">
        <f t="shared" si="28"/>
        <v>26545.5</v>
      </c>
      <c r="Q73" s="31"/>
      <c r="R73" s="31">
        <f t="shared" si="29"/>
        <v>0</v>
      </c>
      <c r="S73" s="31">
        <f t="shared" si="30"/>
        <v>143151.033</v>
      </c>
      <c r="T73" s="273">
        <v>0.25</v>
      </c>
      <c r="U73" s="31">
        <f t="shared" si="31"/>
        <v>35787.758249999999</v>
      </c>
      <c r="V73" s="210">
        <v>3.42</v>
      </c>
      <c r="W73" s="211">
        <f>H73*V73</f>
        <v>362537.20259999996</v>
      </c>
      <c r="X73" s="211">
        <f>(W73*1.1+(L73+N73+P73+R73))*T73</f>
        <v>106334.105715</v>
      </c>
      <c r="Y73" s="166"/>
      <c r="Z73" s="166"/>
      <c r="AA73" s="166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1:82" ht="34.5" customHeight="1">
      <c r="A74" s="32">
        <v>8</v>
      </c>
      <c r="B74" s="57" t="s">
        <v>72</v>
      </c>
      <c r="C74" s="32" t="s">
        <v>23</v>
      </c>
      <c r="D74" s="32" t="s">
        <v>686</v>
      </c>
      <c r="E74" s="37"/>
      <c r="F74" s="30">
        <v>17697</v>
      </c>
      <c r="G74" s="28">
        <v>4.7</v>
      </c>
      <c r="H74" s="31">
        <f t="shared" si="24"/>
        <v>83175.900000000009</v>
      </c>
      <c r="I74" s="31">
        <v>10</v>
      </c>
      <c r="J74" s="31">
        <f t="shared" si="25"/>
        <v>8317.590000000002</v>
      </c>
      <c r="K74" s="31"/>
      <c r="L74" s="43">
        <f t="shared" si="26"/>
        <v>0</v>
      </c>
      <c r="M74" s="31"/>
      <c r="N74" s="43">
        <f t="shared" si="27"/>
        <v>0</v>
      </c>
      <c r="O74" s="31">
        <v>150</v>
      </c>
      <c r="P74" s="31">
        <f t="shared" si="28"/>
        <v>26545.5</v>
      </c>
      <c r="Q74" s="31"/>
      <c r="R74" s="31">
        <f t="shared" si="29"/>
        <v>0</v>
      </c>
      <c r="S74" s="31">
        <f t="shared" si="30"/>
        <v>118038.99</v>
      </c>
      <c r="T74" s="273">
        <v>0.25</v>
      </c>
      <c r="U74" s="31">
        <f t="shared" si="31"/>
        <v>29509.747500000001</v>
      </c>
      <c r="V74" s="210">
        <v>3.42</v>
      </c>
      <c r="W74" s="211">
        <f>H74*V74</f>
        <v>284461.57800000004</v>
      </c>
      <c r="X74" s="211">
        <f>(W74*1.1+(L74+N74+P74+R74))*T74</f>
        <v>84863.308950000021</v>
      </c>
      <c r="Y74" s="166"/>
      <c r="Z74" s="166"/>
      <c r="AA74" s="166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1:82" ht="34.5" customHeight="1">
      <c r="A75" s="32">
        <v>9</v>
      </c>
      <c r="B75" s="57" t="s">
        <v>72</v>
      </c>
      <c r="C75" s="32" t="s">
        <v>23</v>
      </c>
      <c r="D75" s="32" t="s">
        <v>685</v>
      </c>
      <c r="E75" s="32"/>
      <c r="F75" s="30">
        <v>17697</v>
      </c>
      <c r="G75" s="30">
        <v>4.7699999999999996</v>
      </c>
      <c r="H75" s="31">
        <f t="shared" si="24"/>
        <v>84414.689999999988</v>
      </c>
      <c r="I75" s="31">
        <v>10</v>
      </c>
      <c r="J75" s="31">
        <f t="shared" si="25"/>
        <v>8441.4689999999991</v>
      </c>
      <c r="K75" s="31"/>
      <c r="L75" s="43">
        <f t="shared" si="26"/>
        <v>0</v>
      </c>
      <c r="M75" s="31"/>
      <c r="N75" s="43">
        <f t="shared" si="27"/>
        <v>0</v>
      </c>
      <c r="O75" s="31">
        <v>150</v>
      </c>
      <c r="P75" s="31">
        <f t="shared" si="28"/>
        <v>26545.5</v>
      </c>
      <c r="Q75" s="31"/>
      <c r="R75" s="31">
        <f t="shared" si="29"/>
        <v>0</v>
      </c>
      <c r="S75" s="31">
        <f t="shared" si="30"/>
        <v>119401.65899999999</v>
      </c>
      <c r="T75" s="273">
        <v>0.5</v>
      </c>
      <c r="U75" s="31">
        <f t="shared" si="31"/>
        <v>59700.829499999993</v>
      </c>
      <c r="V75" s="210">
        <v>3.42</v>
      </c>
      <c r="W75" s="211">
        <f>H75*V75</f>
        <v>288698.23979999998</v>
      </c>
      <c r="X75" s="211">
        <f>(W75*1.1+(L75+N75+P75+R75))*T75</f>
        <v>172056.78189000001</v>
      </c>
      <c r="Y75" s="166"/>
      <c r="Z75" s="166"/>
      <c r="AA75" s="16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1:82" ht="34.5" customHeight="1">
      <c r="A76" s="32">
        <v>10</v>
      </c>
      <c r="B76" s="57" t="s">
        <v>72</v>
      </c>
      <c r="C76" s="32" t="s">
        <v>24</v>
      </c>
      <c r="D76" s="32" t="s">
        <v>533</v>
      </c>
      <c r="E76" s="32" t="s">
        <v>135</v>
      </c>
      <c r="F76" s="30">
        <v>17697</v>
      </c>
      <c r="G76" s="28">
        <v>5.99</v>
      </c>
      <c r="H76" s="31">
        <f t="shared" si="24"/>
        <v>106005.03</v>
      </c>
      <c r="I76" s="31">
        <v>10</v>
      </c>
      <c r="J76" s="31">
        <f t="shared" si="25"/>
        <v>10600.503000000001</v>
      </c>
      <c r="K76" s="31"/>
      <c r="L76" s="43">
        <f t="shared" si="26"/>
        <v>0</v>
      </c>
      <c r="M76" s="31"/>
      <c r="N76" s="43">
        <f t="shared" si="27"/>
        <v>0</v>
      </c>
      <c r="O76" s="31">
        <v>150</v>
      </c>
      <c r="P76" s="31">
        <f t="shared" si="28"/>
        <v>26545.5</v>
      </c>
      <c r="Q76" s="31"/>
      <c r="R76" s="31">
        <f t="shared" si="29"/>
        <v>0</v>
      </c>
      <c r="S76" s="31">
        <f t="shared" si="30"/>
        <v>143151.033</v>
      </c>
      <c r="T76" s="273">
        <v>0.25</v>
      </c>
      <c r="U76" s="31">
        <f t="shared" si="31"/>
        <v>35787.758249999999</v>
      </c>
      <c r="V76" s="210">
        <v>3.42</v>
      </c>
      <c r="W76" s="211">
        <f>H76*V76</f>
        <v>362537.20259999996</v>
      </c>
      <c r="X76" s="211">
        <f>(W76*1.1+(L76+N76+P76+R76))*T76</f>
        <v>106334.105715</v>
      </c>
      <c r="Y76" s="166"/>
      <c r="Z76" s="166"/>
      <c r="AA76" s="16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spans="1:82" s="410" customFormat="1" ht="24" customHeight="1">
      <c r="A77" s="32">
        <v>11</v>
      </c>
      <c r="B77" s="57" t="s">
        <v>70</v>
      </c>
      <c r="C77" s="32" t="s">
        <v>23</v>
      </c>
      <c r="D77" s="30" t="s">
        <v>689</v>
      </c>
      <c r="E77" s="32"/>
      <c r="F77" s="30">
        <v>17697</v>
      </c>
      <c r="G77" s="28">
        <v>4.7699999999999996</v>
      </c>
      <c r="H77" s="31">
        <f t="shared" si="24"/>
        <v>84414.689999999988</v>
      </c>
      <c r="I77" s="31">
        <v>10</v>
      </c>
      <c r="J77" s="31">
        <f t="shared" si="25"/>
        <v>8441.4689999999991</v>
      </c>
      <c r="K77" s="31"/>
      <c r="L77" s="43">
        <f t="shared" si="26"/>
        <v>0</v>
      </c>
      <c r="M77" s="31"/>
      <c r="N77" s="43">
        <f t="shared" si="27"/>
        <v>0</v>
      </c>
      <c r="O77" s="31">
        <v>150</v>
      </c>
      <c r="P77" s="31">
        <f t="shared" si="28"/>
        <v>26545.5</v>
      </c>
      <c r="Q77" s="31"/>
      <c r="R77" s="31">
        <f t="shared" si="29"/>
        <v>0</v>
      </c>
      <c r="S77" s="31">
        <f t="shared" si="30"/>
        <v>119401.65899999999</v>
      </c>
      <c r="T77" s="273">
        <v>0.5</v>
      </c>
      <c r="U77" s="31">
        <f t="shared" si="31"/>
        <v>59700.829499999993</v>
      </c>
      <c r="V77" s="210">
        <v>3.42</v>
      </c>
      <c r="W77" s="211">
        <f>H77*V77</f>
        <v>288698.23979999998</v>
      </c>
      <c r="X77" s="211">
        <f>(W77*1.1+(L77+N77+P77+R77))*T77</f>
        <v>172056.78189000001</v>
      </c>
      <c r="Y77" s="208"/>
      <c r="Z77" s="166"/>
      <c r="AA77" s="208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</row>
    <row r="78" spans="1:82" s="410" customFormat="1">
      <c r="A78" s="31"/>
      <c r="B78" s="114" t="s">
        <v>3</v>
      </c>
      <c r="C78" s="412"/>
      <c r="D78" s="41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40">
        <f>SUM(T67:T77)</f>
        <v>8.75</v>
      </c>
      <c r="U78" s="88">
        <f>SUM(U67:U77)</f>
        <v>1145164.0214999998</v>
      </c>
      <c r="V78" s="108"/>
      <c r="W78" s="88"/>
      <c r="X78" s="88">
        <f>SUM(X67:X77)</f>
        <v>3354359.9910300006</v>
      </c>
      <c r="Y78" s="208"/>
      <c r="Z78" s="208"/>
      <c r="AA78" s="208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</row>
    <row r="79" spans="1:82" s="410" customFormat="1">
      <c r="A79" s="29"/>
      <c r="B79" s="160"/>
      <c r="C79" s="160"/>
      <c r="D79" s="160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44"/>
      <c r="U79" s="29"/>
      <c r="V79" s="173"/>
      <c r="W79" s="338"/>
      <c r="X79" s="212"/>
      <c r="Y79" s="208"/>
      <c r="Z79" s="208"/>
      <c r="AA79" s="208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</row>
    <row r="80" spans="1:82" ht="18.75" customHeight="1">
      <c r="A80" s="113"/>
      <c r="B80" s="113"/>
      <c r="C80" s="281" t="s">
        <v>341</v>
      </c>
      <c r="D80" s="281"/>
      <c r="E80" s="281"/>
      <c r="F80" s="281"/>
      <c r="G80" s="281"/>
      <c r="H80" s="281"/>
      <c r="I80" s="27"/>
      <c r="J80" s="27"/>
      <c r="K80" s="27"/>
      <c r="L80" s="27"/>
      <c r="M80" s="48"/>
      <c r="N80" s="48"/>
      <c r="O80" s="27"/>
      <c r="P80" s="27"/>
      <c r="Q80" s="27"/>
      <c r="R80" s="27"/>
      <c r="S80" s="27"/>
      <c r="T80" s="339"/>
      <c r="U80" s="27"/>
      <c r="V80" s="166"/>
      <c r="W80" s="213"/>
      <c r="X80" s="213"/>
      <c r="Y80" s="166"/>
      <c r="Z80" s="208"/>
      <c r="AA80" s="166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</row>
    <row r="81" spans="1:82" ht="27" customHeight="1">
      <c r="A81" s="32">
        <v>1</v>
      </c>
      <c r="B81" s="57" t="s">
        <v>64</v>
      </c>
      <c r="C81" s="35" t="s">
        <v>38</v>
      </c>
      <c r="D81" s="28" t="s">
        <v>690</v>
      </c>
      <c r="E81" s="37"/>
      <c r="F81" s="30">
        <v>17697</v>
      </c>
      <c r="G81" s="30">
        <v>5.82</v>
      </c>
      <c r="H81" s="31">
        <f t="shared" ref="H81:H94" si="32">F81*G81</f>
        <v>102996.54000000001</v>
      </c>
      <c r="I81" s="31">
        <v>10</v>
      </c>
      <c r="J81" s="31">
        <f t="shared" ref="J81:J94" si="33">F81*G81*I81/100</f>
        <v>10299.654000000002</v>
      </c>
      <c r="K81" s="31"/>
      <c r="L81" s="43">
        <f t="shared" ref="L81:L94" si="34">K81*F81/100</f>
        <v>0</v>
      </c>
      <c r="M81" s="31"/>
      <c r="N81" s="43">
        <f t="shared" ref="N81:N94" si="35">M81*F81/100</f>
        <v>0</v>
      </c>
      <c r="O81" s="31"/>
      <c r="P81" s="31">
        <f t="shared" ref="P81:P94" si="36">O81*F81/100</f>
        <v>0</v>
      </c>
      <c r="Q81" s="31"/>
      <c r="R81" s="31">
        <f t="shared" ref="R81:R94" si="37">Q81*F81/100</f>
        <v>0</v>
      </c>
      <c r="S81" s="31">
        <f t="shared" ref="S81:S94" si="38">H81+J81+L81+N81+P81+R81</f>
        <v>113296.19400000002</v>
      </c>
      <c r="T81" s="273">
        <v>1</v>
      </c>
      <c r="U81" s="31">
        <f t="shared" ref="U81:U94" si="39">S81*T81</f>
        <v>113296.19400000002</v>
      </c>
      <c r="V81" s="210">
        <v>3.42</v>
      </c>
      <c r="W81" s="211">
        <f>H81*V81</f>
        <v>352248.16680000001</v>
      </c>
      <c r="X81" s="211">
        <f>(W81*1.1+(L81+N81+P81+R81))*T81</f>
        <v>387472.98348000005</v>
      </c>
      <c r="Y81" s="166"/>
      <c r="Z81" s="166"/>
      <c r="AA81" s="166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</row>
    <row r="82" spans="1:82" ht="24.75" customHeight="1">
      <c r="A82" s="32">
        <v>2</v>
      </c>
      <c r="B82" s="49" t="s">
        <v>73</v>
      </c>
      <c r="C82" s="35" t="s">
        <v>23</v>
      </c>
      <c r="D82" s="28" t="s">
        <v>98</v>
      </c>
      <c r="E82" s="31"/>
      <c r="F82" s="30">
        <v>17697</v>
      </c>
      <c r="G82" s="30">
        <v>4.3499999999999996</v>
      </c>
      <c r="H82" s="31">
        <f t="shared" si="32"/>
        <v>76981.95</v>
      </c>
      <c r="I82" s="31">
        <v>10</v>
      </c>
      <c r="J82" s="31">
        <f t="shared" si="33"/>
        <v>7698.1949999999997</v>
      </c>
      <c r="K82" s="31"/>
      <c r="L82" s="43">
        <f t="shared" si="34"/>
        <v>0</v>
      </c>
      <c r="M82" s="31"/>
      <c r="N82" s="43">
        <f t="shared" si="35"/>
        <v>0</v>
      </c>
      <c r="O82" s="31"/>
      <c r="P82" s="31">
        <f t="shared" si="36"/>
        <v>0</v>
      </c>
      <c r="Q82" s="31"/>
      <c r="R82" s="31">
        <f t="shared" si="37"/>
        <v>0</v>
      </c>
      <c r="S82" s="31">
        <f t="shared" si="38"/>
        <v>84680.14499999999</v>
      </c>
      <c r="T82" s="273">
        <v>0.5</v>
      </c>
      <c r="U82" s="31">
        <f t="shared" si="39"/>
        <v>42340.072499999995</v>
      </c>
      <c r="V82" s="210">
        <v>3.42</v>
      </c>
      <c r="W82" s="211">
        <f>H82*V82</f>
        <v>263278.26899999997</v>
      </c>
      <c r="X82" s="211">
        <f>(W82*1.1+(L82+N82+P82+R82))*T82</f>
        <v>144803.04795000001</v>
      </c>
      <c r="Y82" s="166"/>
      <c r="Z82" s="166"/>
      <c r="AA82" s="166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pans="1:82">
      <c r="A83" s="32">
        <v>3</v>
      </c>
      <c r="B83" s="49" t="s">
        <v>74</v>
      </c>
      <c r="C83" s="35" t="s">
        <v>24</v>
      </c>
      <c r="D83" s="30" t="s">
        <v>691</v>
      </c>
      <c r="E83" s="32" t="s">
        <v>11</v>
      </c>
      <c r="F83" s="30">
        <v>17697</v>
      </c>
      <c r="G83" s="28">
        <v>5.99</v>
      </c>
      <c r="H83" s="31">
        <f t="shared" si="32"/>
        <v>106005.03</v>
      </c>
      <c r="I83" s="31">
        <v>10</v>
      </c>
      <c r="J83" s="31">
        <f t="shared" si="33"/>
        <v>10600.503000000001</v>
      </c>
      <c r="K83" s="31"/>
      <c r="L83" s="43">
        <f t="shared" si="34"/>
        <v>0</v>
      </c>
      <c r="M83" s="31"/>
      <c r="N83" s="43">
        <f t="shared" si="35"/>
        <v>0</v>
      </c>
      <c r="O83" s="31"/>
      <c r="P83" s="31">
        <f t="shared" si="36"/>
        <v>0</v>
      </c>
      <c r="Q83" s="31"/>
      <c r="R83" s="31">
        <f t="shared" si="37"/>
        <v>0</v>
      </c>
      <c r="S83" s="31">
        <f t="shared" si="38"/>
        <v>116605.533</v>
      </c>
      <c r="T83" s="273">
        <v>0.25</v>
      </c>
      <c r="U83" s="31">
        <f t="shared" si="39"/>
        <v>29151.383249999999</v>
      </c>
      <c r="V83" s="210">
        <v>3.42</v>
      </c>
      <c r="W83" s="211">
        <f>H83*V83</f>
        <v>362537.20259999996</v>
      </c>
      <c r="X83" s="211">
        <f>(W83*1.1+(L83+N83+P83+R83))*T83</f>
        <v>99697.730714999998</v>
      </c>
      <c r="Y83" s="166"/>
      <c r="Z83" s="166"/>
      <c r="AA83" s="166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</row>
    <row r="84" spans="1:82">
      <c r="A84" s="32">
        <v>4</v>
      </c>
      <c r="B84" s="49" t="s">
        <v>289</v>
      </c>
      <c r="C84" s="35" t="s">
        <v>23</v>
      </c>
      <c r="D84" s="30" t="s">
        <v>692</v>
      </c>
      <c r="E84" s="65"/>
      <c r="F84" s="30">
        <v>17697</v>
      </c>
      <c r="G84" s="28">
        <v>4.3499999999999996</v>
      </c>
      <c r="H84" s="31">
        <f t="shared" si="32"/>
        <v>76981.95</v>
      </c>
      <c r="I84" s="31">
        <v>10</v>
      </c>
      <c r="J84" s="31">
        <f t="shared" si="33"/>
        <v>7698.1949999999997</v>
      </c>
      <c r="K84" s="31"/>
      <c r="L84" s="43">
        <f t="shared" si="34"/>
        <v>0</v>
      </c>
      <c r="M84" s="31"/>
      <c r="N84" s="43">
        <f t="shared" si="35"/>
        <v>0</v>
      </c>
      <c r="O84" s="31">
        <v>80</v>
      </c>
      <c r="P84" s="31">
        <f>O84*F84/100</f>
        <v>14157.6</v>
      </c>
      <c r="Q84" s="31"/>
      <c r="R84" s="31">
        <f t="shared" si="37"/>
        <v>0</v>
      </c>
      <c r="S84" s="31">
        <f t="shared" si="38"/>
        <v>98837.744999999995</v>
      </c>
      <c r="T84" s="273">
        <v>0.5</v>
      </c>
      <c r="U84" s="31">
        <f t="shared" si="39"/>
        <v>49418.872499999998</v>
      </c>
      <c r="V84" s="210">
        <v>3.42</v>
      </c>
      <c r="W84" s="211">
        <f>H84*V84</f>
        <v>263278.26899999997</v>
      </c>
      <c r="X84" s="211">
        <f>(W84*1.1+(L84+N84+P84+R84))*T84</f>
        <v>151881.84795</v>
      </c>
      <c r="Y84" s="166"/>
      <c r="Z84" s="166"/>
      <c r="AA84" s="166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</row>
    <row r="85" spans="1:82" ht="20.399999999999999">
      <c r="A85" s="32">
        <v>5</v>
      </c>
      <c r="B85" s="49" t="s">
        <v>288</v>
      </c>
      <c r="C85" s="35" t="s">
        <v>23</v>
      </c>
      <c r="D85" s="28" t="s">
        <v>98</v>
      </c>
      <c r="E85" s="31"/>
      <c r="F85" s="30">
        <v>17697</v>
      </c>
      <c r="G85" s="30">
        <v>4.3499999999999996</v>
      </c>
      <c r="H85" s="31">
        <f t="shared" si="32"/>
        <v>76981.95</v>
      </c>
      <c r="I85" s="31">
        <v>10</v>
      </c>
      <c r="J85" s="31">
        <f t="shared" si="33"/>
        <v>7698.1949999999997</v>
      </c>
      <c r="K85" s="31"/>
      <c r="L85" s="43">
        <f t="shared" si="34"/>
        <v>0</v>
      </c>
      <c r="M85" s="31"/>
      <c r="N85" s="43">
        <f t="shared" si="35"/>
        <v>0</v>
      </c>
      <c r="O85" s="31"/>
      <c r="P85" s="31">
        <f>O85*F85/100</f>
        <v>0</v>
      </c>
      <c r="Q85" s="31"/>
      <c r="R85" s="31">
        <f t="shared" si="37"/>
        <v>0</v>
      </c>
      <c r="S85" s="31">
        <f t="shared" si="38"/>
        <v>84680.14499999999</v>
      </c>
      <c r="T85" s="273">
        <v>0.5</v>
      </c>
      <c r="U85" s="31">
        <f t="shared" si="39"/>
        <v>42340.072499999995</v>
      </c>
      <c r="V85" s="210">
        <v>3.42</v>
      </c>
      <c r="W85" s="211">
        <f>H85*V85</f>
        <v>263278.26899999997</v>
      </c>
      <c r="X85" s="211">
        <f>(W85*1.1+(L85+N85+P85+R85))*T85</f>
        <v>144803.04795000001</v>
      </c>
      <c r="Y85" s="166"/>
      <c r="Z85" s="166"/>
      <c r="AA85" s="166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</row>
    <row r="86" spans="1:82" ht="22.2" customHeight="1">
      <c r="A86" s="32">
        <v>6</v>
      </c>
      <c r="B86" s="49" t="s">
        <v>77</v>
      </c>
      <c r="C86" s="50" t="s">
        <v>42</v>
      </c>
      <c r="D86" s="30" t="s">
        <v>693</v>
      </c>
      <c r="E86" s="31">
        <v>2</v>
      </c>
      <c r="F86" s="30">
        <v>17697</v>
      </c>
      <c r="G86" s="28">
        <v>5.04</v>
      </c>
      <c r="H86" s="31">
        <f>F86*G86</f>
        <v>89192.88</v>
      </c>
      <c r="I86" s="31">
        <v>10</v>
      </c>
      <c r="J86" s="31">
        <f>F86*G86*I86/100</f>
        <v>8919.2880000000005</v>
      </c>
      <c r="K86" s="28"/>
      <c r="L86" s="43">
        <f>K86*F86/100</f>
        <v>0</v>
      </c>
      <c r="M86" s="31"/>
      <c r="N86" s="43">
        <f>M86*F86/100</f>
        <v>0</v>
      </c>
      <c r="O86" s="31"/>
      <c r="P86" s="31">
        <f>O86*F86/100</f>
        <v>0</v>
      </c>
      <c r="Q86" s="31"/>
      <c r="R86" s="31">
        <f>Q86*F86/100</f>
        <v>0</v>
      </c>
      <c r="S86" s="31">
        <f>H86+J86+L86+N86+P86+R86</f>
        <v>98112.168000000005</v>
      </c>
      <c r="T86" s="273">
        <v>0.5</v>
      </c>
      <c r="U86" s="31">
        <f>S86*T86</f>
        <v>49056.084000000003</v>
      </c>
      <c r="V86" s="210">
        <v>3.42</v>
      </c>
      <c r="W86" s="211">
        <f>H86*V86</f>
        <v>305039.6496</v>
      </c>
      <c r="X86" s="211">
        <f>(W86*1.1+(L86+N86+P86+R86))*T86</f>
        <v>167771.80728000001</v>
      </c>
      <c r="Y86" s="166"/>
      <c r="Z86" s="166"/>
      <c r="AA86" s="166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pans="1:82" ht="26.4" customHeight="1">
      <c r="A87" s="32">
        <v>7</v>
      </c>
      <c r="B87" s="49" t="s">
        <v>76</v>
      </c>
      <c r="C87" s="35" t="s">
        <v>37</v>
      </c>
      <c r="D87" s="30" t="s">
        <v>694</v>
      </c>
      <c r="E87" s="31">
        <v>1</v>
      </c>
      <c r="F87" s="30">
        <v>17697</v>
      </c>
      <c r="G87" s="28">
        <v>5.21</v>
      </c>
      <c r="H87" s="31">
        <f t="shared" si="32"/>
        <v>92201.37</v>
      </c>
      <c r="I87" s="31">
        <v>10</v>
      </c>
      <c r="J87" s="31">
        <f t="shared" si="33"/>
        <v>9220.1369999999988</v>
      </c>
      <c r="K87" s="31"/>
      <c r="L87" s="43">
        <f t="shared" si="34"/>
        <v>0</v>
      </c>
      <c r="M87" s="31"/>
      <c r="N87" s="43">
        <f t="shared" si="35"/>
        <v>0</v>
      </c>
      <c r="O87" s="31"/>
      <c r="P87" s="31">
        <f t="shared" si="36"/>
        <v>0</v>
      </c>
      <c r="Q87" s="31"/>
      <c r="R87" s="31">
        <f t="shared" si="37"/>
        <v>0</v>
      </c>
      <c r="S87" s="31">
        <f t="shared" si="38"/>
        <v>101421.507</v>
      </c>
      <c r="T87" s="273">
        <v>1</v>
      </c>
      <c r="U87" s="31">
        <f t="shared" si="39"/>
        <v>101421.507</v>
      </c>
      <c r="V87" s="210">
        <v>3.42</v>
      </c>
      <c r="W87" s="211">
        <f>H87*V87</f>
        <v>315328.68539999996</v>
      </c>
      <c r="X87" s="211">
        <f>(W87*1.1+(L87+N87+P87+R87))*T87</f>
        <v>346861.55393999995</v>
      </c>
      <c r="Y87" s="166"/>
      <c r="Z87" s="166"/>
      <c r="AA87" s="166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</row>
    <row r="88" spans="1:82" ht="25.8" customHeight="1">
      <c r="A88" s="32">
        <v>8</v>
      </c>
      <c r="B88" s="49" t="s">
        <v>76</v>
      </c>
      <c r="C88" s="35" t="s">
        <v>42</v>
      </c>
      <c r="D88" s="30" t="s">
        <v>692</v>
      </c>
      <c r="E88" s="31">
        <v>2</v>
      </c>
      <c r="F88" s="30">
        <v>17697</v>
      </c>
      <c r="G88" s="28">
        <v>5.04</v>
      </c>
      <c r="H88" s="31">
        <f t="shared" si="32"/>
        <v>89192.88</v>
      </c>
      <c r="I88" s="31">
        <v>10</v>
      </c>
      <c r="J88" s="31">
        <f t="shared" si="33"/>
        <v>8919.2880000000005</v>
      </c>
      <c r="K88" s="28"/>
      <c r="L88" s="43">
        <f t="shared" si="34"/>
        <v>0</v>
      </c>
      <c r="M88" s="31"/>
      <c r="N88" s="43">
        <f t="shared" si="35"/>
        <v>0</v>
      </c>
      <c r="O88" s="31"/>
      <c r="P88" s="31">
        <f t="shared" si="36"/>
        <v>0</v>
      </c>
      <c r="Q88" s="31"/>
      <c r="R88" s="31">
        <f t="shared" si="37"/>
        <v>0</v>
      </c>
      <c r="S88" s="31">
        <f t="shared" si="38"/>
        <v>98112.168000000005</v>
      </c>
      <c r="T88" s="273">
        <v>0.5</v>
      </c>
      <c r="U88" s="31">
        <f t="shared" si="39"/>
        <v>49056.084000000003</v>
      </c>
      <c r="V88" s="210">
        <v>3.42</v>
      </c>
      <c r="W88" s="211">
        <f>H88*V88</f>
        <v>305039.6496</v>
      </c>
      <c r="X88" s="211">
        <f>(W88*1.1+(L88+N88+P88+R88))*T88</f>
        <v>167771.80728000001</v>
      </c>
      <c r="Y88" s="166"/>
      <c r="Z88" s="166"/>
      <c r="AA88" s="166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pans="1:82" ht="25.8" customHeight="1">
      <c r="A89" s="32">
        <v>9</v>
      </c>
      <c r="B89" s="49" t="s">
        <v>76</v>
      </c>
      <c r="C89" s="35" t="s">
        <v>23</v>
      </c>
      <c r="D89" s="30" t="s">
        <v>718</v>
      </c>
      <c r="E89" s="31"/>
      <c r="F89" s="30">
        <v>17697</v>
      </c>
      <c r="G89" s="28">
        <v>4.21</v>
      </c>
      <c r="H89" s="31">
        <f>F89*G89</f>
        <v>74504.37</v>
      </c>
      <c r="I89" s="31">
        <v>10</v>
      </c>
      <c r="J89" s="31">
        <f>F89*G89*I89/100</f>
        <v>7450.4369999999999</v>
      </c>
      <c r="K89" s="28"/>
      <c r="L89" s="43">
        <f>K89*F89/100</f>
        <v>0</v>
      </c>
      <c r="M89" s="31"/>
      <c r="N89" s="43">
        <f>M89*F89/100</f>
        <v>0</v>
      </c>
      <c r="O89" s="31"/>
      <c r="P89" s="31">
        <f>O89*F89/100</f>
        <v>0</v>
      </c>
      <c r="Q89" s="31"/>
      <c r="R89" s="31">
        <f>Q89*F89/100</f>
        <v>0</v>
      </c>
      <c r="S89" s="31">
        <f t="shared" si="38"/>
        <v>81954.807000000001</v>
      </c>
      <c r="T89" s="273">
        <v>0.5</v>
      </c>
      <c r="U89" s="31">
        <f>S89*T89</f>
        <v>40977.4035</v>
      </c>
      <c r="V89" s="210">
        <v>3.42</v>
      </c>
      <c r="W89" s="211">
        <f>H89*V89</f>
        <v>254804.94539999997</v>
      </c>
      <c r="X89" s="211">
        <f>(W89*1.1+(L89+N89+P89+R89))*T89</f>
        <v>140142.71997000001</v>
      </c>
      <c r="Y89" s="166"/>
      <c r="Z89" s="166"/>
      <c r="AA89" s="166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</row>
    <row r="90" spans="1:82" ht="37.200000000000003" customHeight="1">
      <c r="A90" s="32">
        <v>10</v>
      </c>
      <c r="B90" s="49" t="s">
        <v>272</v>
      </c>
      <c r="C90" s="35" t="s">
        <v>37</v>
      </c>
      <c r="D90" s="28" t="s">
        <v>690</v>
      </c>
      <c r="E90" s="37"/>
      <c r="F90" s="30">
        <v>17697</v>
      </c>
      <c r="G90" s="28">
        <v>4.51</v>
      </c>
      <c r="H90" s="31">
        <f>F90*G90</f>
        <v>79813.47</v>
      </c>
      <c r="I90" s="31">
        <v>10</v>
      </c>
      <c r="J90" s="31">
        <f>F90*G90*I90/100</f>
        <v>7981.3469999999998</v>
      </c>
      <c r="K90" s="28"/>
      <c r="L90" s="43">
        <f>K90*F90/100</f>
        <v>0</v>
      </c>
      <c r="M90" s="31"/>
      <c r="N90" s="43">
        <f>M90*F90/100</f>
        <v>0</v>
      </c>
      <c r="O90" s="31"/>
      <c r="P90" s="31">
        <f>O90*F90/100</f>
        <v>0</v>
      </c>
      <c r="Q90" s="31"/>
      <c r="R90" s="31">
        <f>Q90*F90/100</f>
        <v>0</v>
      </c>
      <c r="S90" s="31">
        <f t="shared" si="38"/>
        <v>87794.816999999995</v>
      </c>
      <c r="T90" s="273">
        <v>0.25</v>
      </c>
      <c r="U90" s="31">
        <f t="shared" si="39"/>
        <v>21948.704249999999</v>
      </c>
      <c r="V90" s="210">
        <v>3.42</v>
      </c>
      <c r="W90" s="211">
        <f>H90*V90</f>
        <v>272962.0674</v>
      </c>
      <c r="X90" s="211">
        <f>(W90*1.1+(L90+N90+P90+R90))*T90</f>
        <v>75064.568535000013</v>
      </c>
      <c r="Y90" s="166"/>
      <c r="Z90" s="166"/>
      <c r="AA90" s="166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pans="1:82" ht="34.200000000000003" customHeight="1">
      <c r="A91" s="32">
        <v>11</v>
      </c>
      <c r="B91" s="49" t="s">
        <v>272</v>
      </c>
      <c r="C91" s="35" t="s">
        <v>37</v>
      </c>
      <c r="D91" s="30" t="s">
        <v>168</v>
      </c>
      <c r="E91" s="31">
        <v>1</v>
      </c>
      <c r="F91" s="30">
        <v>17697</v>
      </c>
      <c r="G91" s="28">
        <v>5.21</v>
      </c>
      <c r="H91" s="31">
        <f>F91*G91</f>
        <v>92201.37</v>
      </c>
      <c r="I91" s="31">
        <v>10</v>
      </c>
      <c r="J91" s="31">
        <f>F91*G91*I91/100</f>
        <v>9220.1369999999988</v>
      </c>
      <c r="K91" s="28"/>
      <c r="L91" s="43">
        <f>K91*F91/100</f>
        <v>0</v>
      </c>
      <c r="M91" s="31"/>
      <c r="N91" s="43">
        <f>M91*F91/100</f>
        <v>0</v>
      </c>
      <c r="O91" s="31"/>
      <c r="P91" s="31">
        <f>O91*F91/100</f>
        <v>0</v>
      </c>
      <c r="Q91" s="31"/>
      <c r="R91" s="31">
        <f>Q91*F91/100</f>
        <v>0</v>
      </c>
      <c r="S91" s="31">
        <f t="shared" si="38"/>
        <v>101421.507</v>
      </c>
      <c r="T91" s="273">
        <v>0.25</v>
      </c>
      <c r="U91" s="31">
        <f t="shared" si="39"/>
        <v>25355.376749999999</v>
      </c>
      <c r="V91" s="210">
        <v>3.42</v>
      </c>
      <c r="W91" s="211">
        <f>H91*V91</f>
        <v>315328.68539999996</v>
      </c>
      <c r="X91" s="211">
        <f>(W91*1.1+(L91+N91+P91+R91))*T91</f>
        <v>86715.388484999989</v>
      </c>
      <c r="Y91" s="166"/>
      <c r="Z91" s="166"/>
      <c r="AA91" s="166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pans="1:82" ht="25.5" customHeight="1">
      <c r="A92" s="32">
        <v>12</v>
      </c>
      <c r="B92" s="57" t="s">
        <v>70</v>
      </c>
      <c r="C92" s="32" t="s">
        <v>23</v>
      </c>
      <c r="D92" s="30" t="s">
        <v>689</v>
      </c>
      <c r="E92" s="32"/>
      <c r="F92" s="30">
        <v>17697</v>
      </c>
      <c r="G92" s="30">
        <v>4.7699999999999996</v>
      </c>
      <c r="H92" s="31">
        <f t="shared" si="32"/>
        <v>84414.689999999988</v>
      </c>
      <c r="I92" s="31">
        <v>10</v>
      </c>
      <c r="J92" s="31">
        <f t="shared" si="33"/>
        <v>8441.4689999999991</v>
      </c>
      <c r="K92" s="31"/>
      <c r="L92" s="43">
        <f t="shared" si="34"/>
        <v>0</v>
      </c>
      <c r="M92" s="31">
        <v>20</v>
      </c>
      <c r="N92" s="43">
        <f t="shared" si="35"/>
        <v>3539.4</v>
      </c>
      <c r="O92" s="31"/>
      <c r="P92" s="31">
        <f t="shared" si="36"/>
        <v>0</v>
      </c>
      <c r="Q92" s="31"/>
      <c r="R92" s="31">
        <f t="shared" si="37"/>
        <v>0</v>
      </c>
      <c r="S92" s="31">
        <f t="shared" si="38"/>
        <v>96395.558999999979</v>
      </c>
      <c r="T92" s="273">
        <v>0.5</v>
      </c>
      <c r="U92" s="31">
        <f t="shared" si="39"/>
        <v>48197.77949999999</v>
      </c>
      <c r="V92" s="210">
        <v>3.42</v>
      </c>
      <c r="W92" s="211">
        <f>H92*V92</f>
        <v>288698.23979999998</v>
      </c>
      <c r="X92" s="211">
        <f>(W92*1.1+(L92+N92+P92+R92))*T92</f>
        <v>160553.73189000002</v>
      </c>
      <c r="Y92" s="166"/>
      <c r="Z92" s="166"/>
      <c r="AA92" s="166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pans="1:82" ht="25.5" customHeight="1">
      <c r="A93" s="32">
        <v>13</v>
      </c>
      <c r="B93" s="57" t="s">
        <v>70</v>
      </c>
      <c r="C93" s="32" t="s">
        <v>24</v>
      </c>
      <c r="D93" s="32" t="s">
        <v>695</v>
      </c>
      <c r="E93" s="32" t="s">
        <v>135</v>
      </c>
      <c r="F93" s="30">
        <v>17697</v>
      </c>
      <c r="G93" s="30">
        <v>5.91</v>
      </c>
      <c r="H93" s="31">
        <f t="shared" si="32"/>
        <v>104589.27</v>
      </c>
      <c r="I93" s="31">
        <v>10</v>
      </c>
      <c r="J93" s="31">
        <f t="shared" si="33"/>
        <v>10458.927000000001</v>
      </c>
      <c r="K93" s="31"/>
      <c r="L93" s="43">
        <f t="shared" si="34"/>
        <v>0</v>
      </c>
      <c r="M93" s="31">
        <v>20</v>
      </c>
      <c r="N93" s="43">
        <f t="shared" si="35"/>
        <v>3539.4</v>
      </c>
      <c r="O93" s="31"/>
      <c r="P93" s="31">
        <f t="shared" si="36"/>
        <v>0</v>
      </c>
      <c r="Q93" s="31"/>
      <c r="R93" s="31">
        <f t="shared" si="37"/>
        <v>0</v>
      </c>
      <c r="S93" s="31">
        <f t="shared" si="38"/>
        <v>118587.59699999999</v>
      </c>
      <c r="T93" s="273">
        <v>1</v>
      </c>
      <c r="U93" s="31">
        <f t="shared" si="39"/>
        <v>118587.59699999999</v>
      </c>
      <c r="V93" s="210">
        <v>3.42</v>
      </c>
      <c r="W93" s="211">
        <f>H93*V93</f>
        <v>357695.30340000003</v>
      </c>
      <c r="X93" s="211">
        <f>(W93*1.1+(L93+N93+P93+R93))*T93</f>
        <v>397004.23374000011</v>
      </c>
      <c r="Y93" s="166"/>
      <c r="Z93" s="166"/>
      <c r="AA93" s="166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</row>
    <row r="94" spans="1:82" ht="24" customHeight="1">
      <c r="A94" s="32">
        <v>14</v>
      </c>
      <c r="B94" s="57" t="s">
        <v>70</v>
      </c>
      <c r="C94" s="32" t="s">
        <v>23</v>
      </c>
      <c r="D94" s="32" t="s">
        <v>277</v>
      </c>
      <c r="E94" s="32"/>
      <c r="F94" s="30">
        <v>17697</v>
      </c>
      <c r="G94" s="30">
        <v>4.7699999999999996</v>
      </c>
      <c r="H94" s="31">
        <f t="shared" si="32"/>
        <v>84414.689999999988</v>
      </c>
      <c r="I94" s="31">
        <v>10</v>
      </c>
      <c r="J94" s="31">
        <f t="shared" si="33"/>
        <v>8441.4689999999991</v>
      </c>
      <c r="K94" s="31"/>
      <c r="L94" s="43">
        <f t="shared" si="34"/>
        <v>0</v>
      </c>
      <c r="M94" s="31">
        <v>20</v>
      </c>
      <c r="N94" s="43">
        <f t="shared" si="35"/>
        <v>3539.4</v>
      </c>
      <c r="O94" s="31"/>
      <c r="P94" s="31">
        <f t="shared" si="36"/>
        <v>0</v>
      </c>
      <c r="Q94" s="31"/>
      <c r="R94" s="31">
        <f t="shared" si="37"/>
        <v>0</v>
      </c>
      <c r="S94" s="31">
        <f t="shared" si="38"/>
        <v>96395.558999999979</v>
      </c>
      <c r="T94" s="273">
        <v>1</v>
      </c>
      <c r="U94" s="31">
        <f t="shared" si="39"/>
        <v>96395.558999999979</v>
      </c>
      <c r="V94" s="210">
        <v>3.42</v>
      </c>
      <c r="W94" s="211">
        <f>H94*V94</f>
        <v>288698.23979999998</v>
      </c>
      <c r="X94" s="211">
        <f>(W94*1.1+(L94+N94+P94+R94))*T94</f>
        <v>321107.46378000005</v>
      </c>
      <c r="Y94" s="166"/>
      <c r="Z94" s="166"/>
      <c r="AA94" s="166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</row>
    <row r="95" spans="1:82" s="410" customFormat="1">
      <c r="A95" s="32"/>
      <c r="B95" s="114" t="s">
        <v>3</v>
      </c>
      <c r="C95" s="32"/>
      <c r="D95" s="32"/>
      <c r="E95" s="32"/>
      <c r="F95" s="30"/>
      <c r="G95" s="28"/>
      <c r="H95" s="31"/>
      <c r="I95" s="31"/>
      <c r="J95" s="31"/>
      <c r="K95" s="31"/>
      <c r="L95" s="43"/>
      <c r="M95" s="31"/>
      <c r="N95" s="43"/>
      <c r="O95" s="31"/>
      <c r="P95" s="31"/>
      <c r="Q95" s="31"/>
      <c r="R95" s="31"/>
      <c r="S95" s="31"/>
      <c r="T95" s="108">
        <f>SUM(T81:T94)</f>
        <v>8.25</v>
      </c>
      <c r="U95" s="88">
        <f t="shared" ref="U95:X95" si="40">SUM(U81:U94)</f>
        <v>827542.68975000002</v>
      </c>
      <c r="V95" s="108"/>
      <c r="W95" s="88"/>
      <c r="X95" s="88">
        <f t="shared" si="40"/>
        <v>2791651.932945</v>
      </c>
      <c r="Y95" s="208"/>
      <c r="Z95" s="208"/>
      <c r="AA95" s="208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</row>
    <row r="96" spans="1:82" s="410" customFormat="1">
      <c r="A96" s="73"/>
      <c r="B96" s="116"/>
      <c r="C96" s="73"/>
      <c r="D96" s="73"/>
      <c r="E96" s="73"/>
      <c r="F96" s="67"/>
      <c r="G96" s="44"/>
      <c r="H96" s="29"/>
      <c r="I96" s="29"/>
      <c r="J96" s="29"/>
      <c r="K96" s="29"/>
      <c r="L96" s="96"/>
      <c r="M96" s="29"/>
      <c r="N96" s="96"/>
      <c r="O96" s="29"/>
      <c r="P96" s="29"/>
      <c r="Q96" s="29"/>
      <c r="R96" s="29"/>
      <c r="S96" s="29"/>
      <c r="T96" s="234"/>
      <c r="U96" s="91"/>
      <c r="V96" s="166"/>
      <c r="W96" s="213"/>
      <c r="X96" s="213"/>
      <c r="Y96" s="208"/>
      <c r="Z96" s="208"/>
      <c r="AA96" s="208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</row>
    <row r="97" spans="1:82" ht="18.75" customHeight="1">
      <c r="A97" s="113"/>
      <c r="B97" s="113"/>
      <c r="C97" s="281" t="s">
        <v>342</v>
      </c>
      <c r="D97" s="281"/>
      <c r="E97" s="281"/>
      <c r="F97" s="281"/>
      <c r="G97" s="281"/>
      <c r="H97" s="281"/>
      <c r="I97" s="281"/>
      <c r="J97" s="27"/>
      <c r="K97" s="27"/>
      <c r="L97" s="27"/>
      <c r="M97" s="48"/>
      <c r="N97" s="48"/>
      <c r="O97" s="27"/>
      <c r="P97" s="27"/>
      <c r="Q97" s="27"/>
      <c r="R97" s="27"/>
      <c r="S97" s="27"/>
      <c r="T97" s="339"/>
      <c r="U97" s="27"/>
      <c r="V97" s="166"/>
      <c r="W97" s="213"/>
      <c r="X97" s="213"/>
      <c r="Y97" s="166"/>
      <c r="Z97" s="208"/>
      <c r="AA97" s="166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</row>
    <row r="98" spans="1:82" ht="24" customHeight="1">
      <c r="A98" s="32">
        <v>1</v>
      </c>
      <c r="B98" s="57" t="s">
        <v>328</v>
      </c>
      <c r="C98" s="35" t="s">
        <v>38</v>
      </c>
      <c r="D98" s="28" t="s">
        <v>691</v>
      </c>
      <c r="E98" s="31"/>
      <c r="F98" s="30">
        <v>17697</v>
      </c>
      <c r="G98" s="30">
        <v>6.33</v>
      </c>
      <c r="H98" s="31">
        <f>F98*G98</f>
        <v>112022.01</v>
      </c>
      <c r="I98" s="31">
        <v>10</v>
      </c>
      <c r="J98" s="31">
        <f>F98*G98*I98/100</f>
        <v>11202.200999999999</v>
      </c>
      <c r="K98" s="31"/>
      <c r="L98" s="43">
        <f>K98*F98/100</f>
        <v>0</v>
      </c>
      <c r="M98" s="31"/>
      <c r="N98" s="43">
        <f>M98*F98/100</f>
        <v>0</v>
      </c>
      <c r="O98" s="31"/>
      <c r="P98" s="31">
        <f>O98*F98/100</f>
        <v>0</v>
      </c>
      <c r="Q98" s="31"/>
      <c r="R98" s="31">
        <f>Q98*F98/100</f>
        <v>0</v>
      </c>
      <c r="S98" s="31">
        <f>H98+J98+L98+N98+P98+R98</f>
        <v>123224.211</v>
      </c>
      <c r="T98" s="273">
        <v>1</v>
      </c>
      <c r="U98" s="31">
        <f>S98*T98</f>
        <v>123224.211</v>
      </c>
      <c r="V98" s="210">
        <v>3.42</v>
      </c>
      <c r="W98" s="211">
        <f>H98*V98</f>
        <v>383115.27419999999</v>
      </c>
      <c r="X98" s="211">
        <f>(W98*1.1+(L98+N98+P98+R98))*T98</f>
        <v>421426.80162000004</v>
      </c>
      <c r="Y98" s="166"/>
      <c r="Z98" s="166"/>
      <c r="AA98" s="166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pans="1:82" ht="24.75" customHeight="1">
      <c r="A99" s="32">
        <v>2</v>
      </c>
      <c r="B99" s="49" t="s">
        <v>76</v>
      </c>
      <c r="C99" s="35" t="s">
        <v>24</v>
      </c>
      <c r="D99" s="28" t="s">
        <v>696</v>
      </c>
      <c r="E99" s="31" t="s">
        <v>11</v>
      </c>
      <c r="F99" s="30">
        <v>17697</v>
      </c>
      <c r="G99" s="30">
        <v>5.99</v>
      </c>
      <c r="H99" s="31">
        <f>F99*G99</f>
        <v>106005.03</v>
      </c>
      <c r="I99" s="31">
        <v>10</v>
      </c>
      <c r="J99" s="31">
        <f>F99*G99*I99/100</f>
        <v>10600.503000000001</v>
      </c>
      <c r="K99" s="31"/>
      <c r="L99" s="43">
        <f>K99*F99/100</f>
        <v>0</v>
      </c>
      <c r="M99" s="31"/>
      <c r="N99" s="43">
        <f>M99*F99/100</f>
        <v>0</v>
      </c>
      <c r="O99" s="31"/>
      <c r="P99" s="31">
        <f>O99*F99/100</f>
        <v>0</v>
      </c>
      <c r="Q99" s="31"/>
      <c r="R99" s="31">
        <f>Q99*F99/100</f>
        <v>0</v>
      </c>
      <c r="S99" s="31">
        <f>H99+J99+L99+N99+P99+R99</f>
        <v>116605.533</v>
      </c>
      <c r="T99" s="273">
        <v>1</v>
      </c>
      <c r="U99" s="31">
        <f>S99*T99</f>
        <v>116605.533</v>
      </c>
      <c r="V99" s="210">
        <v>3.42</v>
      </c>
      <c r="W99" s="211">
        <f>H99*V99</f>
        <v>362537.20259999996</v>
      </c>
      <c r="X99" s="211">
        <f>(W99*1.1+(L99+N99+P99+R99))*T99</f>
        <v>398790.92285999999</v>
      </c>
      <c r="Y99" s="166"/>
      <c r="Z99" s="166"/>
      <c r="AA99" s="166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pans="1:82" ht="24.75" customHeight="1">
      <c r="A100" s="32">
        <v>3</v>
      </c>
      <c r="B100" s="49" t="s">
        <v>76</v>
      </c>
      <c r="C100" s="35" t="s">
        <v>24</v>
      </c>
      <c r="D100" s="37" t="s">
        <v>716</v>
      </c>
      <c r="E100" s="31" t="s">
        <v>11</v>
      </c>
      <c r="F100" s="69">
        <v>17697</v>
      </c>
      <c r="G100" s="37">
        <v>5.99</v>
      </c>
      <c r="H100" s="31">
        <f>F100*G100</f>
        <v>106005.03</v>
      </c>
      <c r="I100" s="31">
        <v>10</v>
      </c>
      <c r="J100" s="31">
        <f>F100*G100*I100/100</f>
        <v>10600.503000000001</v>
      </c>
      <c r="K100" s="31"/>
      <c r="L100" s="43">
        <f>K100*F100/100</f>
        <v>0</v>
      </c>
      <c r="M100" s="31"/>
      <c r="N100" s="43">
        <f>M100*F100/100</f>
        <v>0</v>
      </c>
      <c r="O100" s="31"/>
      <c r="P100" s="31">
        <f>O100*F100/100</f>
        <v>0</v>
      </c>
      <c r="Q100" s="31"/>
      <c r="R100" s="31">
        <f>Q100*F100/100</f>
        <v>0</v>
      </c>
      <c r="S100" s="31">
        <f>H100+J100+L100+N100+P100+R100</f>
        <v>116605.533</v>
      </c>
      <c r="T100" s="273">
        <v>0.5</v>
      </c>
      <c r="U100" s="31">
        <f>S100*T100</f>
        <v>58302.766499999998</v>
      </c>
      <c r="V100" s="210">
        <v>3.42</v>
      </c>
      <c r="W100" s="211">
        <f>H100*V100</f>
        <v>362537.20259999996</v>
      </c>
      <c r="X100" s="211">
        <f>(W100*1.1+(L100+N100+P100+R100))*T100</f>
        <v>199395.46143</v>
      </c>
      <c r="Y100" s="166"/>
      <c r="Z100" s="166"/>
      <c r="AA100" s="166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1:82" ht="30.6">
      <c r="A101" s="32">
        <v>4</v>
      </c>
      <c r="B101" s="49" t="s">
        <v>78</v>
      </c>
      <c r="C101" s="35" t="s">
        <v>23</v>
      </c>
      <c r="D101" s="28" t="s">
        <v>691</v>
      </c>
      <c r="E101" s="31"/>
      <c r="F101" s="30">
        <v>17697</v>
      </c>
      <c r="G101" s="28">
        <v>4.7699999999999996</v>
      </c>
      <c r="H101" s="31">
        <f t="shared" ref="H101:H107" si="41">F101*G101</f>
        <v>84414.689999999988</v>
      </c>
      <c r="I101" s="31">
        <v>10</v>
      </c>
      <c r="J101" s="31">
        <f t="shared" ref="J101:J107" si="42">F101*G101*I101/100</f>
        <v>8441.4689999999991</v>
      </c>
      <c r="K101" s="31"/>
      <c r="L101" s="43">
        <f t="shared" ref="L101:L107" si="43">K101*F101/100</f>
        <v>0</v>
      </c>
      <c r="M101" s="31"/>
      <c r="N101" s="43">
        <f t="shared" ref="N101:N107" si="44">M101*F101/100</f>
        <v>0</v>
      </c>
      <c r="O101" s="31"/>
      <c r="P101" s="31">
        <f t="shared" ref="P101:P107" si="45">O101*F101/100</f>
        <v>0</v>
      </c>
      <c r="Q101" s="31"/>
      <c r="R101" s="31">
        <f t="shared" ref="R101:R107" si="46">Q101*F101/100</f>
        <v>0</v>
      </c>
      <c r="S101" s="31">
        <f t="shared" ref="S101:S107" si="47">H101+J101+L101+N101+P101+R101</f>
        <v>92856.158999999985</v>
      </c>
      <c r="T101" s="273">
        <v>0.75</v>
      </c>
      <c r="U101" s="31">
        <f t="shared" ref="U101:U107" si="48">S101*T101</f>
        <v>69642.119249999989</v>
      </c>
      <c r="V101" s="210">
        <v>3.42</v>
      </c>
      <c r="W101" s="211">
        <f>H101*V101</f>
        <v>288698.23979999998</v>
      </c>
      <c r="X101" s="211">
        <f>(W101*1.1+(L101+N101+P101+R101))*T101</f>
        <v>238176.04783500003</v>
      </c>
      <c r="Y101" s="166"/>
      <c r="Z101" s="166"/>
      <c r="AA101" s="166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1:82" ht="30.6">
      <c r="A102" s="32">
        <v>5</v>
      </c>
      <c r="B102" s="49" t="s">
        <v>78</v>
      </c>
      <c r="C102" s="35" t="s">
        <v>23</v>
      </c>
      <c r="D102" s="28" t="s">
        <v>719</v>
      </c>
      <c r="E102" s="31"/>
      <c r="F102" s="30">
        <v>17697</v>
      </c>
      <c r="G102" s="30">
        <v>4.7699999999999996</v>
      </c>
      <c r="H102" s="31">
        <f t="shared" si="41"/>
        <v>84414.689999999988</v>
      </c>
      <c r="I102" s="31">
        <v>10</v>
      </c>
      <c r="J102" s="31">
        <f t="shared" si="42"/>
        <v>8441.4689999999991</v>
      </c>
      <c r="K102" s="31"/>
      <c r="L102" s="43">
        <f t="shared" si="43"/>
        <v>0</v>
      </c>
      <c r="M102" s="31"/>
      <c r="N102" s="43">
        <f t="shared" si="44"/>
        <v>0</v>
      </c>
      <c r="O102" s="31"/>
      <c r="P102" s="31">
        <f t="shared" si="45"/>
        <v>0</v>
      </c>
      <c r="Q102" s="31"/>
      <c r="R102" s="31">
        <f t="shared" si="46"/>
        <v>0</v>
      </c>
      <c r="S102" s="31">
        <f t="shared" si="47"/>
        <v>92856.158999999985</v>
      </c>
      <c r="T102" s="273">
        <v>0.5</v>
      </c>
      <c r="U102" s="31">
        <f t="shared" si="48"/>
        <v>46428.079499999993</v>
      </c>
      <c r="V102" s="210">
        <v>3.42</v>
      </c>
      <c r="W102" s="211">
        <f>H102*V102</f>
        <v>288698.23979999998</v>
      </c>
      <c r="X102" s="211">
        <f>(W102*1.1+(L102+N102+P102+R102))*T102</f>
        <v>158784.03189000001</v>
      </c>
      <c r="Y102" s="166"/>
      <c r="Z102" s="166"/>
      <c r="AA102" s="166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1:82" ht="30.6">
      <c r="A103" s="32">
        <v>6</v>
      </c>
      <c r="B103" s="49" t="s">
        <v>78</v>
      </c>
      <c r="C103" s="35" t="s">
        <v>23</v>
      </c>
      <c r="D103" s="28" t="s">
        <v>708</v>
      </c>
      <c r="E103" s="31"/>
      <c r="F103" s="30">
        <v>17697</v>
      </c>
      <c r="G103" s="30">
        <v>4.21</v>
      </c>
      <c r="H103" s="31">
        <f t="shared" si="41"/>
        <v>74504.37</v>
      </c>
      <c r="I103" s="31">
        <v>10</v>
      </c>
      <c r="J103" s="31">
        <f t="shared" si="42"/>
        <v>7450.4369999999999</v>
      </c>
      <c r="K103" s="31"/>
      <c r="L103" s="43">
        <f t="shared" si="43"/>
        <v>0</v>
      </c>
      <c r="M103" s="31"/>
      <c r="N103" s="43">
        <f t="shared" si="44"/>
        <v>0</v>
      </c>
      <c r="O103" s="31"/>
      <c r="P103" s="31">
        <f t="shared" si="45"/>
        <v>0</v>
      </c>
      <c r="Q103" s="31"/>
      <c r="R103" s="31">
        <f t="shared" si="46"/>
        <v>0</v>
      </c>
      <c r="S103" s="31">
        <f t="shared" si="47"/>
        <v>81954.807000000001</v>
      </c>
      <c r="T103" s="273">
        <v>0.25</v>
      </c>
      <c r="U103" s="31">
        <f t="shared" si="48"/>
        <v>20488.70175</v>
      </c>
      <c r="V103" s="210">
        <v>3.42</v>
      </c>
      <c r="W103" s="211">
        <f>H103*V103</f>
        <v>254804.94539999997</v>
      </c>
      <c r="X103" s="211">
        <f>(W103*1.1+(L103+N103+P103+R103))*T103</f>
        <v>70071.359985000003</v>
      </c>
      <c r="Y103" s="166"/>
      <c r="Z103" s="166"/>
      <c r="AA103" s="166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1:82" ht="30.6">
      <c r="A104" s="32">
        <v>7</v>
      </c>
      <c r="B104" s="49" t="s">
        <v>78</v>
      </c>
      <c r="C104" s="35" t="s">
        <v>23</v>
      </c>
      <c r="D104" s="30" t="s">
        <v>710</v>
      </c>
      <c r="E104" s="31"/>
      <c r="F104" s="30">
        <v>17697</v>
      </c>
      <c r="G104" s="28">
        <v>4.7699999999999996</v>
      </c>
      <c r="H104" s="31">
        <f t="shared" ref="H104" si="49">F104*G104</f>
        <v>84414.689999999988</v>
      </c>
      <c r="I104" s="31">
        <v>10</v>
      </c>
      <c r="J104" s="31">
        <f t="shared" ref="J104" si="50">F104*G104*I104/100</f>
        <v>8441.4689999999991</v>
      </c>
      <c r="K104" s="31"/>
      <c r="L104" s="43">
        <f t="shared" ref="L104" si="51">K104*F104/100</f>
        <v>0</v>
      </c>
      <c r="M104" s="31"/>
      <c r="N104" s="43">
        <f t="shared" ref="N104" si="52">M104*F104/100</f>
        <v>0</v>
      </c>
      <c r="O104" s="31"/>
      <c r="P104" s="31">
        <f t="shared" ref="P104" si="53">O104*F104/100</f>
        <v>0</v>
      </c>
      <c r="Q104" s="31"/>
      <c r="R104" s="31">
        <f t="shared" ref="R104" si="54">Q104*F104/100</f>
        <v>0</v>
      </c>
      <c r="S104" s="31">
        <f t="shared" ref="S104" si="55">H104+J104+L104+N104+P104+R104</f>
        <v>92856.158999999985</v>
      </c>
      <c r="T104" s="273">
        <v>0.25</v>
      </c>
      <c r="U104" s="31">
        <f t="shared" ref="U104" si="56">S104*T104</f>
        <v>23214.039749999996</v>
      </c>
      <c r="V104" s="210">
        <v>3.42</v>
      </c>
      <c r="W104" s="211">
        <f>H104*V104</f>
        <v>288698.23979999998</v>
      </c>
      <c r="X104" s="211">
        <f>(W104*1.1+(L104+N104+P104+R104))*T104</f>
        <v>79392.015945000006</v>
      </c>
      <c r="Y104" s="166"/>
      <c r="Z104" s="166"/>
      <c r="AA104" s="166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</row>
    <row r="105" spans="1:82" ht="30.6">
      <c r="A105" s="32">
        <v>8</v>
      </c>
      <c r="B105" s="49" t="s">
        <v>78</v>
      </c>
      <c r="C105" s="35" t="s">
        <v>24</v>
      </c>
      <c r="D105" s="28" t="s">
        <v>723</v>
      </c>
      <c r="E105" s="31" t="s">
        <v>11</v>
      </c>
      <c r="F105" s="30">
        <v>17697</v>
      </c>
      <c r="G105" s="28">
        <v>5.99</v>
      </c>
      <c r="H105" s="31">
        <f>F105*G105</f>
        <v>106005.03</v>
      </c>
      <c r="I105" s="31">
        <v>10</v>
      </c>
      <c r="J105" s="31">
        <f>F105*G105*I105/100</f>
        <v>10600.503000000001</v>
      </c>
      <c r="K105" s="31"/>
      <c r="L105" s="43">
        <f>K105*F105/100</f>
        <v>0</v>
      </c>
      <c r="M105" s="31"/>
      <c r="N105" s="43">
        <f>M105*F105/100</f>
        <v>0</v>
      </c>
      <c r="O105" s="31"/>
      <c r="P105" s="31">
        <f>O105*F105/100</f>
        <v>0</v>
      </c>
      <c r="Q105" s="31"/>
      <c r="R105" s="31">
        <f>Q105*F105/100</f>
        <v>0</v>
      </c>
      <c r="S105" s="31">
        <f>H105+J105+L105+N105+P105+R105</f>
        <v>116605.533</v>
      </c>
      <c r="T105" s="273">
        <v>0.25</v>
      </c>
      <c r="U105" s="31">
        <f>S105*T105</f>
        <v>29151.383249999999</v>
      </c>
      <c r="V105" s="210">
        <v>3.42</v>
      </c>
      <c r="W105" s="211">
        <f>H105*V105</f>
        <v>362537.20259999996</v>
      </c>
      <c r="X105" s="211">
        <f>(W105*1.1+(L105+N105+P105+R105))*T105</f>
        <v>99697.730714999998</v>
      </c>
      <c r="Y105" s="166"/>
      <c r="Z105" s="166"/>
      <c r="AA105" s="166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</row>
    <row r="106" spans="1:82" ht="30.6">
      <c r="A106" s="32">
        <v>9</v>
      </c>
      <c r="B106" s="49" t="s">
        <v>78</v>
      </c>
      <c r="C106" s="35" t="s">
        <v>23</v>
      </c>
      <c r="D106" s="37" t="s">
        <v>720</v>
      </c>
      <c r="E106" s="31"/>
      <c r="F106" s="69">
        <v>17697</v>
      </c>
      <c r="G106" s="37">
        <v>4.7699999999999996</v>
      </c>
      <c r="H106" s="31">
        <f>F106*G106</f>
        <v>84414.689999999988</v>
      </c>
      <c r="I106" s="31">
        <v>10</v>
      </c>
      <c r="J106" s="31">
        <f>F106*G106*I106/100</f>
        <v>8441.4689999999991</v>
      </c>
      <c r="K106" s="31"/>
      <c r="L106" s="43">
        <f>K106*F106/100</f>
        <v>0</v>
      </c>
      <c r="M106" s="31"/>
      <c r="N106" s="43">
        <f>M106*F106/100</f>
        <v>0</v>
      </c>
      <c r="O106" s="31"/>
      <c r="P106" s="31">
        <f>O106*F106/100</f>
        <v>0</v>
      </c>
      <c r="Q106" s="31"/>
      <c r="R106" s="31">
        <f>Q106*F106/100</f>
        <v>0</v>
      </c>
      <c r="S106" s="31">
        <f>H106+J106+L106+N106+P106+R106</f>
        <v>92856.158999999985</v>
      </c>
      <c r="T106" s="273">
        <v>0.75</v>
      </c>
      <c r="U106" s="31">
        <f>S106*T106</f>
        <v>69642.119249999989</v>
      </c>
      <c r="V106" s="210">
        <v>3.42</v>
      </c>
      <c r="W106" s="211">
        <f>H106*V106</f>
        <v>288698.23979999998</v>
      </c>
      <c r="X106" s="211">
        <f>(W106*1.1+(L106+N106+P106+R106))*T106</f>
        <v>238176.04783500003</v>
      </c>
      <c r="Y106" s="166"/>
      <c r="Z106" s="166"/>
      <c r="AA106" s="166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</row>
    <row r="107" spans="1:82" ht="30.6">
      <c r="A107" s="32">
        <v>10</v>
      </c>
      <c r="B107" s="49" t="s">
        <v>78</v>
      </c>
      <c r="C107" s="35" t="s">
        <v>24</v>
      </c>
      <c r="D107" s="28" t="s">
        <v>164</v>
      </c>
      <c r="E107" s="31" t="s">
        <v>11</v>
      </c>
      <c r="F107" s="30">
        <v>17697</v>
      </c>
      <c r="G107" s="28">
        <v>5.99</v>
      </c>
      <c r="H107" s="31">
        <f t="shared" si="41"/>
        <v>106005.03</v>
      </c>
      <c r="I107" s="31">
        <v>10</v>
      </c>
      <c r="J107" s="31">
        <f t="shared" si="42"/>
        <v>10600.503000000001</v>
      </c>
      <c r="K107" s="31"/>
      <c r="L107" s="43">
        <f t="shared" si="43"/>
        <v>0</v>
      </c>
      <c r="M107" s="31"/>
      <c r="N107" s="43">
        <f t="shared" si="44"/>
        <v>0</v>
      </c>
      <c r="O107" s="31"/>
      <c r="P107" s="31">
        <f t="shared" si="45"/>
        <v>0</v>
      </c>
      <c r="Q107" s="31"/>
      <c r="R107" s="31">
        <f t="shared" si="46"/>
        <v>0</v>
      </c>
      <c r="S107" s="31">
        <f t="shared" si="47"/>
        <v>116605.533</v>
      </c>
      <c r="T107" s="273">
        <v>0.75</v>
      </c>
      <c r="U107" s="31">
        <f t="shared" si="48"/>
        <v>87454.149749999997</v>
      </c>
      <c r="V107" s="210">
        <v>3.42</v>
      </c>
      <c r="W107" s="211">
        <f>H107*V107</f>
        <v>362537.20259999996</v>
      </c>
      <c r="X107" s="211">
        <f>(W107*1.1+(L107+N107+P107+R107))*T107</f>
        <v>299093.19214499998</v>
      </c>
      <c r="Y107" s="166"/>
      <c r="Z107" s="166"/>
      <c r="AA107" s="166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</row>
    <row r="108" spans="1:82">
      <c r="A108" s="32"/>
      <c r="B108" s="114" t="s">
        <v>3</v>
      </c>
      <c r="C108" s="32"/>
      <c r="D108" s="30"/>
      <c r="E108" s="31" t="s">
        <v>4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108">
        <f>SUM(T98:T107)</f>
        <v>6</v>
      </c>
      <c r="U108" s="88">
        <f>SUM(U98:U107)</f>
        <v>644153.103</v>
      </c>
      <c r="V108" s="88"/>
      <c r="W108" s="88"/>
      <c r="X108" s="88">
        <f>SUM(X98:X107)</f>
        <v>2203003.6122600003</v>
      </c>
      <c r="Y108" s="166"/>
      <c r="Z108" s="166"/>
      <c r="AA108" s="166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</row>
    <row r="109" spans="1:82">
      <c r="A109" s="73"/>
      <c r="B109" s="116"/>
      <c r="C109" s="73"/>
      <c r="D109" s="67"/>
      <c r="E109" s="29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234"/>
      <c r="U109" s="91"/>
      <c r="V109" s="91"/>
      <c r="W109" s="91"/>
      <c r="X109" s="91"/>
      <c r="Y109" s="166"/>
      <c r="Z109" s="166"/>
      <c r="AA109" s="166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</row>
    <row r="110" spans="1:82" ht="18.75" customHeight="1">
      <c r="A110" s="113"/>
      <c r="B110" s="113"/>
      <c r="C110" s="281" t="s">
        <v>83</v>
      </c>
      <c r="D110" s="281"/>
      <c r="E110" s="281"/>
      <c r="F110" s="281"/>
      <c r="G110" s="281"/>
      <c r="H110" s="281"/>
      <c r="I110" s="281"/>
      <c r="J110" s="27"/>
      <c r="K110" s="27"/>
      <c r="L110" s="27"/>
      <c r="M110" s="48"/>
      <c r="N110" s="48"/>
      <c r="O110" s="27"/>
      <c r="P110" s="27"/>
      <c r="Q110" s="27"/>
      <c r="R110" s="27"/>
      <c r="S110" s="27"/>
      <c r="T110" s="339"/>
      <c r="U110" s="27"/>
      <c r="V110" s="166"/>
      <c r="W110" s="213"/>
      <c r="X110" s="213"/>
      <c r="Y110" s="166"/>
      <c r="Z110" s="208"/>
      <c r="AA110" s="166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</row>
    <row r="111" spans="1:82" ht="30.6" customHeight="1">
      <c r="A111" s="32">
        <v>1</v>
      </c>
      <c r="B111" s="57" t="s">
        <v>64</v>
      </c>
      <c r="C111" s="35" t="s">
        <v>38</v>
      </c>
      <c r="D111" s="28" t="s">
        <v>668</v>
      </c>
      <c r="E111" s="31"/>
      <c r="F111" s="30">
        <v>17697</v>
      </c>
      <c r="G111" s="30">
        <v>6.15</v>
      </c>
      <c r="H111" s="31">
        <f>F111*G111</f>
        <v>108836.55</v>
      </c>
      <c r="I111" s="31">
        <v>10</v>
      </c>
      <c r="J111" s="31">
        <f>F111*G111*I111/100</f>
        <v>10883.655000000001</v>
      </c>
      <c r="K111" s="31"/>
      <c r="L111" s="43">
        <f>K111*F111/100</f>
        <v>0</v>
      </c>
      <c r="M111" s="31"/>
      <c r="N111" s="43">
        <f>M111*F111/100</f>
        <v>0</v>
      </c>
      <c r="O111" s="31">
        <v>150</v>
      </c>
      <c r="P111" s="31">
        <f>O111*F111/100</f>
        <v>26545.5</v>
      </c>
      <c r="Q111" s="31"/>
      <c r="R111" s="31">
        <f>Q111*F111/100</f>
        <v>0</v>
      </c>
      <c r="S111" s="31">
        <f>H111+J111+L111+N111+P111+R111</f>
        <v>146265.70500000002</v>
      </c>
      <c r="T111" s="273">
        <v>0.25</v>
      </c>
      <c r="U111" s="31">
        <f>S111*T111</f>
        <v>36566.426250000004</v>
      </c>
      <c r="V111" s="210">
        <v>3.42</v>
      </c>
      <c r="W111" s="211">
        <f>H111*V111</f>
        <v>372221.00099999999</v>
      </c>
      <c r="X111" s="211">
        <f>(W111*1.1+(L111+N111+P111+R111))*T111</f>
        <v>108997.15027500001</v>
      </c>
      <c r="Y111" s="166"/>
      <c r="Z111" s="166"/>
      <c r="AA111" s="166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</row>
    <row r="112" spans="1:82">
      <c r="A112" s="32"/>
      <c r="B112" s="114" t="s">
        <v>3</v>
      </c>
      <c r="C112" s="32"/>
      <c r="D112" s="30"/>
      <c r="E112" s="31" t="s">
        <v>4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108">
        <f>T111</f>
        <v>0.25</v>
      </c>
      <c r="U112" s="88">
        <f t="shared" ref="U112:X112" si="57">U111</f>
        <v>36566.426250000004</v>
      </c>
      <c r="V112" s="108">
        <f t="shared" si="57"/>
        <v>3.42</v>
      </c>
      <c r="W112" s="88"/>
      <c r="X112" s="88">
        <f t="shared" si="57"/>
        <v>108997.15027500001</v>
      </c>
      <c r="Y112" s="166"/>
      <c r="Z112" s="166"/>
      <c r="AA112" s="166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</row>
    <row r="113" spans="1:82">
      <c r="A113" s="73"/>
      <c r="B113" s="116"/>
      <c r="C113" s="73"/>
      <c r="D113" s="67"/>
      <c r="E113" s="29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234"/>
      <c r="U113" s="91"/>
      <c r="V113" s="91"/>
      <c r="W113" s="91"/>
      <c r="X113" s="91"/>
      <c r="Y113" s="166"/>
      <c r="Z113" s="166"/>
      <c r="AA113" s="166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</row>
    <row r="114" spans="1:82" ht="21.75" customHeight="1">
      <c r="A114" s="48"/>
      <c r="B114" s="48"/>
      <c r="C114" s="281" t="s">
        <v>84</v>
      </c>
      <c r="D114" s="281"/>
      <c r="E114" s="281"/>
      <c r="F114" s="281"/>
      <c r="G114" s="281"/>
      <c r="H114" s="281"/>
      <c r="I114" s="281"/>
      <c r="J114" s="281"/>
      <c r="K114" s="281"/>
      <c r="L114" s="46"/>
      <c r="M114" s="46"/>
      <c r="N114" s="46"/>
      <c r="O114" s="46"/>
      <c r="P114" s="46"/>
      <c r="Q114" s="46"/>
      <c r="R114" s="46"/>
      <c r="S114" s="46"/>
      <c r="T114" s="339"/>
      <c r="U114" s="34"/>
      <c r="V114" s="166"/>
      <c r="W114" s="213"/>
      <c r="X114" s="213"/>
      <c r="Y114" s="166"/>
      <c r="Z114" s="166"/>
      <c r="AA114" s="166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</row>
    <row r="115" spans="1:82" ht="20.399999999999999">
      <c r="A115" s="32">
        <v>1</v>
      </c>
      <c r="B115" s="57" t="s">
        <v>328</v>
      </c>
      <c r="C115" s="50" t="s">
        <v>38</v>
      </c>
      <c r="D115" s="28" t="s">
        <v>700</v>
      </c>
      <c r="E115" s="231">
        <v>2</v>
      </c>
      <c r="F115" s="30">
        <v>17697</v>
      </c>
      <c r="G115" s="30">
        <v>5.82</v>
      </c>
      <c r="H115" s="31">
        <f t="shared" ref="H115:H130" si="58">F115*G115</f>
        <v>102996.54000000001</v>
      </c>
      <c r="I115" s="31">
        <v>10</v>
      </c>
      <c r="J115" s="31">
        <f t="shared" ref="J115:J130" si="59">F115*G115*I115/100</f>
        <v>10299.654000000002</v>
      </c>
      <c r="K115" s="31"/>
      <c r="L115" s="43"/>
      <c r="M115" s="31">
        <v>20</v>
      </c>
      <c r="N115" s="43">
        <f t="shared" ref="N115:N130" si="60">M115*F115/100</f>
        <v>3539.4</v>
      </c>
      <c r="O115" s="31">
        <v>150</v>
      </c>
      <c r="P115" s="31">
        <f t="shared" ref="P115:P130" si="61">O115*F115/100</f>
        <v>26545.5</v>
      </c>
      <c r="Q115" s="31"/>
      <c r="R115" s="31">
        <f t="shared" ref="R115:R130" si="62">Q115*F115/100</f>
        <v>0</v>
      </c>
      <c r="S115" s="31">
        <f t="shared" ref="S115:S130" si="63">H115+J115+L115+N115+P115+R115</f>
        <v>143381.09400000001</v>
      </c>
      <c r="T115" s="273">
        <v>1</v>
      </c>
      <c r="U115" s="31">
        <f t="shared" ref="U115:U130" si="64">S115*T115</f>
        <v>143381.09400000001</v>
      </c>
      <c r="V115" s="210">
        <v>3.42</v>
      </c>
      <c r="W115" s="211">
        <f>H115*V115</f>
        <v>352248.16680000001</v>
      </c>
      <c r="X115" s="211">
        <f>(W115*1.1+(L115+N115+P115+R115))*T115</f>
        <v>417557.88348000008</v>
      </c>
      <c r="Y115" s="166"/>
      <c r="Z115" s="166"/>
      <c r="AA115" s="166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</row>
    <row r="116" spans="1:82" ht="25.5" customHeight="1">
      <c r="A116" s="32">
        <v>2</v>
      </c>
      <c r="B116" s="39" t="s">
        <v>87</v>
      </c>
      <c r="C116" s="35" t="s">
        <v>23</v>
      </c>
      <c r="D116" s="28" t="s">
        <v>648</v>
      </c>
      <c r="E116" s="31"/>
      <c r="F116" s="30">
        <v>17697</v>
      </c>
      <c r="G116" s="30">
        <v>4.7699999999999996</v>
      </c>
      <c r="H116" s="31">
        <f t="shared" si="58"/>
        <v>84414.689999999988</v>
      </c>
      <c r="I116" s="31">
        <v>10</v>
      </c>
      <c r="J116" s="31">
        <f t="shared" si="59"/>
        <v>8441.4689999999991</v>
      </c>
      <c r="K116" s="31"/>
      <c r="L116" s="43"/>
      <c r="M116" s="31">
        <v>20</v>
      </c>
      <c r="N116" s="43">
        <f t="shared" si="60"/>
        <v>3539.4</v>
      </c>
      <c r="O116" s="31">
        <v>150</v>
      </c>
      <c r="P116" s="31">
        <f t="shared" si="61"/>
        <v>26545.5</v>
      </c>
      <c r="Q116" s="31"/>
      <c r="R116" s="31">
        <f t="shared" si="62"/>
        <v>0</v>
      </c>
      <c r="S116" s="31">
        <f t="shared" si="63"/>
        <v>122941.05899999998</v>
      </c>
      <c r="T116" s="273">
        <v>1.25</v>
      </c>
      <c r="U116" s="31">
        <f t="shared" si="64"/>
        <v>153676.32374999998</v>
      </c>
      <c r="V116" s="210">
        <v>3.42</v>
      </c>
      <c r="W116" s="211">
        <f>H116*V116</f>
        <v>288698.23979999998</v>
      </c>
      <c r="X116" s="211">
        <f>(W116*1.1+(L116+N116+P116+R116))*T116</f>
        <v>434566.20472500008</v>
      </c>
      <c r="Y116" s="166"/>
      <c r="Z116" s="166"/>
      <c r="AA116" s="166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</row>
    <row r="117" spans="1:82" ht="25.8" customHeight="1">
      <c r="A117" s="32">
        <v>3</v>
      </c>
      <c r="B117" s="39" t="s">
        <v>87</v>
      </c>
      <c r="C117" s="35" t="s">
        <v>42</v>
      </c>
      <c r="D117" s="28" t="s">
        <v>698</v>
      </c>
      <c r="E117" s="31">
        <v>2</v>
      </c>
      <c r="F117" s="69">
        <v>17697</v>
      </c>
      <c r="G117" s="37">
        <v>5.04</v>
      </c>
      <c r="H117" s="31">
        <f t="shared" si="58"/>
        <v>89192.88</v>
      </c>
      <c r="I117" s="31">
        <v>10</v>
      </c>
      <c r="J117" s="31">
        <f t="shared" si="59"/>
        <v>8919.2880000000005</v>
      </c>
      <c r="K117" s="31"/>
      <c r="L117" s="43">
        <f t="shared" ref="L117:L130" si="65">K117*F117/100</f>
        <v>0</v>
      </c>
      <c r="M117" s="31">
        <v>20</v>
      </c>
      <c r="N117" s="43">
        <f t="shared" si="60"/>
        <v>3539.4</v>
      </c>
      <c r="O117" s="31">
        <v>150</v>
      </c>
      <c r="P117" s="31">
        <f t="shared" si="61"/>
        <v>26545.5</v>
      </c>
      <c r="Q117" s="31"/>
      <c r="R117" s="31">
        <f t="shared" si="62"/>
        <v>0</v>
      </c>
      <c r="S117" s="31">
        <f t="shared" si="63"/>
        <v>128197.068</v>
      </c>
      <c r="T117" s="273">
        <v>1</v>
      </c>
      <c r="U117" s="31">
        <f t="shared" si="64"/>
        <v>128197.068</v>
      </c>
      <c r="V117" s="210">
        <v>3.42</v>
      </c>
      <c r="W117" s="211">
        <f>H117*V117</f>
        <v>305039.6496</v>
      </c>
      <c r="X117" s="211">
        <f>(W117*1.1+(L117+N117+P117+R117))*T117</f>
        <v>365628.51456000004</v>
      </c>
      <c r="Y117" s="166"/>
      <c r="Z117" s="166"/>
      <c r="AA117" s="166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</row>
    <row r="118" spans="1:82" ht="54.6" customHeight="1">
      <c r="A118" s="32">
        <v>4</v>
      </c>
      <c r="B118" s="49" t="s">
        <v>79</v>
      </c>
      <c r="C118" s="35" t="s">
        <v>42</v>
      </c>
      <c r="D118" s="28" t="s">
        <v>698</v>
      </c>
      <c r="E118" s="31">
        <v>2</v>
      </c>
      <c r="F118" s="30">
        <v>17697</v>
      </c>
      <c r="G118" s="28">
        <v>5.04</v>
      </c>
      <c r="H118" s="31">
        <f t="shared" si="58"/>
        <v>89192.88</v>
      </c>
      <c r="I118" s="31">
        <v>10</v>
      </c>
      <c r="J118" s="31">
        <f t="shared" si="59"/>
        <v>8919.2880000000005</v>
      </c>
      <c r="K118" s="31"/>
      <c r="L118" s="43">
        <f t="shared" si="65"/>
        <v>0</v>
      </c>
      <c r="M118" s="31">
        <v>20</v>
      </c>
      <c r="N118" s="43">
        <f t="shared" si="60"/>
        <v>3539.4</v>
      </c>
      <c r="O118" s="31">
        <v>150</v>
      </c>
      <c r="P118" s="31">
        <f t="shared" si="61"/>
        <v>26545.5</v>
      </c>
      <c r="Q118" s="31"/>
      <c r="R118" s="31">
        <f t="shared" si="62"/>
        <v>0</v>
      </c>
      <c r="S118" s="31">
        <f t="shared" si="63"/>
        <v>128197.068</v>
      </c>
      <c r="T118" s="273">
        <v>0.75</v>
      </c>
      <c r="U118" s="31">
        <f t="shared" si="64"/>
        <v>96147.801000000007</v>
      </c>
      <c r="V118" s="210">
        <v>3.42</v>
      </c>
      <c r="W118" s="211">
        <f>H118*V118</f>
        <v>305039.6496</v>
      </c>
      <c r="X118" s="211">
        <f>(W118*1.1+(L118+N118+P118+R118))*T118</f>
        <v>274221.38592000003</v>
      </c>
      <c r="Y118" s="166"/>
      <c r="Z118" s="166"/>
      <c r="AA118" s="166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</row>
    <row r="119" spans="1:82" ht="56.25" customHeight="1">
      <c r="A119" s="32">
        <v>5</v>
      </c>
      <c r="B119" s="49" t="s">
        <v>79</v>
      </c>
      <c r="C119" s="35" t="s">
        <v>42</v>
      </c>
      <c r="D119" s="28" t="s">
        <v>699</v>
      </c>
      <c r="E119" s="31">
        <v>2</v>
      </c>
      <c r="F119" s="30">
        <v>17697</v>
      </c>
      <c r="G119" s="28">
        <v>5.04</v>
      </c>
      <c r="H119" s="31">
        <f t="shared" si="58"/>
        <v>89192.88</v>
      </c>
      <c r="I119" s="31">
        <v>10</v>
      </c>
      <c r="J119" s="31">
        <f t="shared" si="59"/>
        <v>8919.2880000000005</v>
      </c>
      <c r="K119" s="31"/>
      <c r="L119" s="43">
        <f t="shared" si="65"/>
        <v>0</v>
      </c>
      <c r="M119" s="31">
        <v>20</v>
      </c>
      <c r="N119" s="43">
        <f t="shared" si="60"/>
        <v>3539.4</v>
      </c>
      <c r="O119" s="31">
        <v>150</v>
      </c>
      <c r="P119" s="31">
        <f t="shared" si="61"/>
        <v>26545.5</v>
      </c>
      <c r="Q119" s="31"/>
      <c r="R119" s="31">
        <f t="shared" si="62"/>
        <v>0</v>
      </c>
      <c r="S119" s="31">
        <f t="shared" si="63"/>
        <v>128197.068</v>
      </c>
      <c r="T119" s="273">
        <v>0.75</v>
      </c>
      <c r="U119" s="31">
        <f t="shared" si="64"/>
        <v>96147.801000000007</v>
      </c>
      <c r="V119" s="210">
        <v>3.42</v>
      </c>
      <c r="W119" s="211">
        <f>H119*V119</f>
        <v>305039.6496</v>
      </c>
      <c r="X119" s="211">
        <f>(W119*1.1+(L119+N119+P119+R119))*T119</f>
        <v>274221.38592000003</v>
      </c>
      <c r="Y119" s="166"/>
      <c r="Z119" s="166"/>
      <c r="AA119" s="166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</row>
    <row r="120" spans="1:82" ht="56.25" customHeight="1">
      <c r="A120" s="32">
        <v>6</v>
      </c>
      <c r="B120" s="49" t="s">
        <v>79</v>
      </c>
      <c r="C120" s="35" t="s">
        <v>23</v>
      </c>
      <c r="D120" s="28" t="s">
        <v>739</v>
      </c>
      <c r="E120" s="31"/>
      <c r="F120" s="30">
        <v>17697</v>
      </c>
      <c r="G120" s="28">
        <v>4.4000000000000004</v>
      </c>
      <c r="H120" s="31">
        <f t="shared" si="58"/>
        <v>77866.8</v>
      </c>
      <c r="I120" s="31">
        <v>10</v>
      </c>
      <c r="J120" s="31">
        <f t="shared" si="59"/>
        <v>7786.68</v>
      </c>
      <c r="K120" s="31"/>
      <c r="L120" s="43">
        <f t="shared" si="65"/>
        <v>0</v>
      </c>
      <c r="M120" s="31">
        <v>20</v>
      </c>
      <c r="N120" s="43">
        <f t="shared" si="60"/>
        <v>3539.4</v>
      </c>
      <c r="O120" s="31">
        <v>150</v>
      </c>
      <c r="P120" s="31">
        <f t="shared" si="61"/>
        <v>26545.5</v>
      </c>
      <c r="Q120" s="31"/>
      <c r="R120" s="31">
        <f t="shared" si="62"/>
        <v>0</v>
      </c>
      <c r="S120" s="31">
        <f t="shared" si="63"/>
        <v>115738.38</v>
      </c>
      <c r="T120" s="273">
        <v>0.75</v>
      </c>
      <c r="U120" s="31">
        <f t="shared" si="64"/>
        <v>86803.785000000003</v>
      </c>
      <c r="V120" s="210">
        <v>3.42</v>
      </c>
      <c r="W120" s="211">
        <f>H120*V120</f>
        <v>266304.45600000001</v>
      </c>
      <c r="X120" s="211">
        <f>(W120*1.1+(L120+N120+P120+R120))*T120</f>
        <v>242264.85120000003</v>
      </c>
      <c r="Y120" s="166"/>
      <c r="Z120" s="166"/>
      <c r="AA120" s="166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</row>
    <row r="121" spans="1:82" ht="57.75" customHeight="1">
      <c r="A121" s="32">
        <v>7</v>
      </c>
      <c r="B121" s="49" t="s">
        <v>79</v>
      </c>
      <c r="C121" s="35" t="s">
        <v>24</v>
      </c>
      <c r="D121" s="28" t="s">
        <v>697</v>
      </c>
      <c r="E121" s="31" t="s">
        <v>701</v>
      </c>
      <c r="F121" s="30">
        <v>17697</v>
      </c>
      <c r="G121" s="28">
        <v>5.75</v>
      </c>
      <c r="H121" s="31">
        <f t="shared" si="58"/>
        <v>101757.75</v>
      </c>
      <c r="I121" s="31">
        <v>10</v>
      </c>
      <c r="J121" s="31">
        <f t="shared" si="59"/>
        <v>10175.775</v>
      </c>
      <c r="K121" s="31"/>
      <c r="L121" s="43">
        <f t="shared" si="65"/>
        <v>0</v>
      </c>
      <c r="M121" s="31">
        <v>20</v>
      </c>
      <c r="N121" s="43">
        <f t="shared" si="60"/>
        <v>3539.4</v>
      </c>
      <c r="O121" s="31">
        <v>150</v>
      </c>
      <c r="P121" s="31">
        <f t="shared" si="61"/>
        <v>26545.5</v>
      </c>
      <c r="Q121" s="31"/>
      <c r="R121" s="31">
        <f t="shared" si="62"/>
        <v>0</v>
      </c>
      <c r="S121" s="31">
        <f t="shared" si="63"/>
        <v>142018.42499999999</v>
      </c>
      <c r="T121" s="273">
        <v>1.75</v>
      </c>
      <c r="U121" s="31">
        <f t="shared" si="64"/>
        <v>248532.24374999997</v>
      </c>
      <c r="V121" s="210">
        <v>3.42</v>
      </c>
      <c r="W121" s="211">
        <f>H121*V121</f>
        <v>348011.505</v>
      </c>
      <c r="X121" s="211">
        <f>(W121*1.1+(L121+N121+P121+R121))*T121</f>
        <v>722570.72212500009</v>
      </c>
      <c r="Y121" s="166"/>
      <c r="Z121" s="166"/>
      <c r="AA121" s="166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</row>
    <row r="122" spans="1:82" ht="62.25" customHeight="1">
      <c r="A122" s="32">
        <v>8</v>
      </c>
      <c r="B122" s="49" t="s">
        <v>79</v>
      </c>
      <c r="C122" s="35" t="s">
        <v>42</v>
      </c>
      <c r="D122" s="28" t="s">
        <v>700</v>
      </c>
      <c r="E122" s="231">
        <v>2</v>
      </c>
      <c r="F122" s="30">
        <v>17697</v>
      </c>
      <c r="G122" s="28">
        <v>5.2</v>
      </c>
      <c r="H122" s="31">
        <f t="shared" si="58"/>
        <v>92024.400000000009</v>
      </c>
      <c r="I122" s="31">
        <v>10</v>
      </c>
      <c r="J122" s="31">
        <f t="shared" si="59"/>
        <v>9202.44</v>
      </c>
      <c r="K122" s="31"/>
      <c r="L122" s="43">
        <f t="shared" si="65"/>
        <v>0</v>
      </c>
      <c r="M122" s="31">
        <v>20</v>
      </c>
      <c r="N122" s="43">
        <f t="shared" si="60"/>
        <v>3539.4</v>
      </c>
      <c r="O122" s="31">
        <v>150</v>
      </c>
      <c r="P122" s="31">
        <f t="shared" si="61"/>
        <v>26545.5</v>
      </c>
      <c r="Q122" s="31"/>
      <c r="R122" s="31">
        <f t="shared" si="62"/>
        <v>0</v>
      </c>
      <c r="S122" s="31">
        <f t="shared" si="63"/>
        <v>131311.74</v>
      </c>
      <c r="T122" s="273">
        <v>0.75</v>
      </c>
      <c r="U122" s="31">
        <f t="shared" si="64"/>
        <v>98483.804999999993</v>
      </c>
      <c r="V122" s="210">
        <v>3.42</v>
      </c>
      <c r="W122" s="211">
        <f>H122*V122</f>
        <v>314723.44800000003</v>
      </c>
      <c r="X122" s="211">
        <f>(W122*1.1+(L122+N122+P122+R122))*T122</f>
        <v>282210.51960000006</v>
      </c>
      <c r="Y122" s="166"/>
      <c r="Z122" s="166"/>
      <c r="AA122" s="166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</row>
    <row r="123" spans="1:82" ht="54.6" customHeight="1">
      <c r="A123" s="32">
        <v>9</v>
      </c>
      <c r="B123" s="49" t="s">
        <v>79</v>
      </c>
      <c r="C123" s="35" t="s">
        <v>23</v>
      </c>
      <c r="D123" s="28" t="s">
        <v>648</v>
      </c>
      <c r="E123" s="31"/>
      <c r="F123" s="30">
        <v>17697</v>
      </c>
      <c r="G123" s="28">
        <v>4.7699999999999996</v>
      </c>
      <c r="H123" s="31">
        <f t="shared" si="58"/>
        <v>84414.689999999988</v>
      </c>
      <c r="I123" s="31">
        <v>10</v>
      </c>
      <c r="J123" s="31">
        <f t="shared" si="59"/>
        <v>8441.4689999999991</v>
      </c>
      <c r="K123" s="31"/>
      <c r="L123" s="43">
        <f t="shared" si="65"/>
        <v>0</v>
      </c>
      <c r="M123" s="31">
        <v>20</v>
      </c>
      <c r="N123" s="43">
        <f t="shared" si="60"/>
        <v>3539.4</v>
      </c>
      <c r="O123" s="31">
        <v>150</v>
      </c>
      <c r="P123" s="31">
        <f t="shared" si="61"/>
        <v>26545.5</v>
      </c>
      <c r="Q123" s="31"/>
      <c r="R123" s="31">
        <f t="shared" si="62"/>
        <v>0</v>
      </c>
      <c r="S123" s="31">
        <f t="shared" si="63"/>
        <v>122941.05899999998</v>
      </c>
      <c r="T123" s="273">
        <v>0.5</v>
      </c>
      <c r="U123" s="31">
        <f t="shared" si="64"/>
        <v>61470.52949999999</v>
      </c>
      <c r="V123" s="210">
        <v>3.42</v>
      </c>
      <c r="W123" s="211">
        <f>H123*V123</f>
        <v>288698.23979999998</v>
      </c>
      <c r="X123" s="211">
        <f>(W123*1.1+(L123+N123+P123+R123))*T123</f>
        <v>173826.48189000002</v>
      </c>
      <c r="Y123" s="166"/>
      <c r="Z123" s="166"/>
      <c r="AA123" s="166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</row>
    <row r="124" spans="1:82" ht="53.4" customHeight="1">
      <c r="A124" s="32">
        <v>10</v>
      </c>
      <c r="B124" s="49" t="s">
        <v>79</v>
      </c>
      <c r="C124" s="32" t="s">
        <v>23</v>
      </c>
      <c r="D124" s="28" t="s">
        <v>735</v>
      </c>
      <c r="E124" s="36"/>
      <c r="F124" s="30">
        <v>17697</v>
      </c>
      <c r="G124" s="28">
        <v>4.3</v>
      </c>
      <c r="H124" s="31">
        <f t="shared" si="58"/>
        <v>76097.099999999991</v>
      </c>
      <c r="I124" s="31">
        <v>10</v>
      </c>
      <c r="J124" s="31">
        <f t="shared" si="59"/>
        <v>7609.7099999999991</v>
      </c>
      <c r="K124" s="31"/>
      <c r="L124" s="43">
        <f t="shared" si="65"/>
        <v>0</v>
      </c>
      <c r="M124" s="31">
        <v>20</v>
      </c>
      <c r="N124" s="43">
        <f t="shared" si="60"/>
        <v>3539.4</v>
      </c>
      <c r="O124" s="31">
        <v>150</v>
      </c>
      <c r="P124" s="31">
        <f t="shared" si="61"/>
        <v>26545.5</v>
      </c>
      <c r="Q124" s="31"/>
      <c r="R124" s="31">
        <f t="shared" si="62"/>
        <v>0</v>
      </c>
      <c r="S124" s="31">
        <f t="shared" si="63"/>
        <v>113791.70999999999</v>
      </c>
      <c r="T124" s="273">
        <v>1.75</v>
      </c>
      <c r="U124" s="31">
        <f t="shared" si="64"/>
        <v>199135.49249999999</v>
      </c>
      <c r="V124" s="210">
        <v>3.42</v>
      </c>
      <c r="W124" s="211">
        <f>H124*V124</f>
        <v>260252.08199999997</v>
      </c>
      <c r="X124" s="211">
        <f>(W124*1.1+(L124+N124+P124+R124))*T124</f>
        <v>553633.83285000001</v>
      </c>
      <c r="Y124" s="166"/>
      <c r="Z124" s="166"/>
      <c r="AA124" s="166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</row>
    <row r="125" spans="1:82" ht="70.2" customHeight="1">
      <c r="A125" s="32">
        <v>11</v>
      </c>
      <c r="B125" s="39" t="s">
        <v>347</v>
      </c>
      <c r="C125" s="35" t="s">
        <v>23</v>
      </c>
      <c r="D125" s="28" t="s">
        <v>702</v>
      </c>
      <c r="E125" s="36"/>
      <c r="F125" s="30">
        <v>17697</v>
      </c>
      <c r="G125" s="28">
        <v>4.17</v>
      </c>
      <c r="H125" s="31">
        <f>F125*G125</f>
        <v>73796.490000000005</v>
      </c>
      <c r="I125" s="31">
        <v>10</v>
      </c>
      <c r="J125" s="31">
        <f>F125*G125*I125/100</f>
        <v>7379.6490000000003</v>
      </c>
      <c r="K125" s="31"/>
      <c r="L125" s="43">
        <f>K125*F125/100</f>
        <v>0</v>
      </c>
      <c r="M125" s="31">
        <v>20</v>
      </c>
      <c r="N125" s="43">
        <f>M125*F125/100</f>
        <v>3539.4</v>
      </c>
      <c r="O125" s="31">
        <v>150</v>
      </c>
      <c r="P125" s="31">
        <f>O125*F125/100</f>
        <v>26545.5</v>
      </c>
      <c r="Q125" s="31"/>
      <c r="R125" s="31">
        <f>Q125*F125/100</f>
        <v>0</v>
      </c>
      <c r="S125" s="31">
        <f>H125+J125+L125+N125+P125+R125</f>
        <v>111261.039</v>
      </c>
      <c r="T125" s="273">
        <v>0.5</v>
      </c>
      <c r="U125" s="31">
        <f>S125*T125</f>
        <v>55630.519500000002</v>
      </c>
      <c r="V125" s="210">
        <v>3.42</v>
      </c>
      <c r="W125" s="211">
        <f>H125*V125</f>
        <v>252383.9958</v>
      </c>
      <c r="X125" s="211">
        <f>(W125*1.1+(L125+N125+P125+R125))*T125</f>
        <v>153853.64769000001</v>
      </c>
      <c r="Y125" s="166"/>
      <c r="Z125" s="166"/>
      <c r="AA125" s="166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</row>
    <row r="126" spans="1:82" ht="70.2" customHeight="1">
      <c r="A126" s="32">
        <v>12</v>
      </c>
      <c r="B126" s="39" t="s">
        <v>347</v>
      </c>
      <c r="C126" s="35" t="s">
        <v>23</v>
      </c>
      <c r="D126" s="28" t="s">
        <v>98</v>
      </c>
      <c r="E126" s="36"/>
      <c r="F126" s="30">
        <v>17697</v>
      </c>
      <c r="G126" s="28">
        <v>4.3499999999999996</v>
      </c>
      <c r="H126" s="31">
        <f>F126*G126</f>
        <v>76981.95</v>
      </c>
      <c r="I126" s="31">
        <v>10</v>
      </c>
      <c r="J126" s="31">
        <f>F126*G126*I126/100</f>
        <v>7698.1949999999997</v>
      </c>
      <c r="K126" s="31"/>
      <c r="L126" s="43">
        <f>K126*F126/100</f>
        <v>0</v>
      </c>
      <c r="M126" s="31">
        <v>20</v>
      </c>
      <c r="N126" s="43">
        <f>M126*F126/100</f>
        <v>3539.4</v>
      </c>
      <c r="O126" s="31">
        <v>150</v>
      </c>
      <c r="P126" s="31">
        <f>O126*F126/100</f>
        <v>26545.5</v>
      </c>
      <c r="Q126" s="31"/>
      <c r="R126" s="31">
        <f>Q126*F126/100</f>
        <v>0</v>
      </c>
      <c r="S126" s="31">
        <f>H126+J126+L126+N126+P126+R126</f>
        <v>114765.04499999998</v>
      </c>
      <c r="T126" s="273">
        <v>0.5</v>
      </c>
      <c r="U126" s="31">
        <f>S126*T126</f>
        <v>57382.522499999992</v>
      </c>
      <c r="V126" s="210">
        <v>3.42</v>
      </c>
      <c r="W126" s="211">
        <f>H126*V126</f>
        <v>263278.26899999997</v>
      </c>
      <c r="X126" s="211">
        <f>(W126*1.1+(L126+N126+P126+R126))*T126</f>
        <v>159845.49795000002</v>
      </c>
      <c r="Y126" s="166"/>
      <c r="Z126" s="166"/>
      <c r="AA126" s="166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</row>
    <row r="127" spans="1:82" ht="40.799999999999997">
      <c r="A127" s="32">
        <v>13</v>
      </c>
      <c r="B127" s="49" t="s">
        <v>80</v>
      </c>
      <c r="C127" s="35" t="s">
        <v>23</v>
      </c>
      <c r="D127" s="28" t="s">
        <v>703</v>
      </c>
      <c r="E127" s="36"/>
      <c r="F127" s="30">
        <v>17697</v>
      </c>
      <c r="G127" s="28">
        <v>4.7699999999999996</v>
      </c>
      <c r="H127" s="31">
        <f t="shared" si="58"/>
        <v>84414.689999999988</v>
      </c>
      <c r="I127" s="31">
        <v>10</v>
      </c>
      <c r="J127" s="31">
        <f t="shared" si="59"/>
        <v>8441.4689999999991</v>
      </c>
      <c r="K127" s="31"/>
      <c r="L127" s="43">
        <f t="shared" si="65"/>
        <v>0</v>
      </c>
      <c r="M127" s="31">
        <v>20</v>
      </c>
      <c r="N127" s="43">
        <f t="shared" si="60"/>
        <v>3539.4</v>
      </c>
      <c r="O127" s="31">
        <v>150</v>
      </c>
      <c r="P127" s="31">
        <f t="shared" si="61"/>
        <v>26545.5</v>
      </c>
      <c r="Q127" s="31"/>
      <c r="R127" s="31">
        <f t="shared" si="62"/>
        <v>0</v>
      </c>
      <c r="S127" s="31">
        <f t="shared" si="63"/>
        <v>122941.05899999998</v>
      </c>
      <c r="T127" s="273">
        <v>0.75</v>
      </c>
      <c r="U127" s="31">
        <f t="shared" si="64"/>
        <v>92205.794249999977</v>
      </c>
      <c r="V127" s="210">
        <v>3.42</v>
      </c>
      <c r="W127" s="211">
        <f>H127*V127</f>
        <v>288698.23979999998</v>
      </c>
      <c r="X127" s="211">
        <f>(W127*1.1+(L127+N127+P127+R127))*T127</f>
        <v>260739.72283500002</v>
      </c>
      <c r="Y127" s="166"/>
      <c r="Z127" s="166"/>
      <c r="AA127" s="16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</row>
    <row r="128" spans="1:82" ht="40.799999999999997">
      <c r="A128" s="32">
        <v>14</v>
      </c>
      <c r="B128" s="49" t="s">
        <v>80</v>
      </c>
      <c r="C128" s="35" t="s">
        <v>23</v>
      </c>
      <c r="D128" s="28" t="s">
        <v>702</v>
      </c>
      <c r="E128" s="36"/>
      <c r="F128" s="30">
        <v>17697</v>
      </c>
      <c r="G128" s="28">
        <v>4.17</v>
      </c>
      <c r="H128" s="31">
        <f t="shared" si="58"/>
        <v>73796.490000000005</v>
      </c>
      <c r="I128" s="31">
        <v>10</v>
      </c>
      <c r="J128" s="31">
        <f t="shared" si="59"/>
        <v>7379.6490000000003</v>
      </c>
      <c r="K128" s="31"/>
      <c r="L128" s="43">
        <f t="shared" si="65"/>
        <v>0</v>
      </c>
      <c r="M128" s="31">
        <v>20</v>
      </c>
      <c r="N128" s="43">
        <f t="shared" si="60"/>
        <v>3539.4</v>
      </c>
      <c r="O128" s="31">
        <v>150</v>
      </c>
      <c r="P128" s="31">
        <f t="shared" si="61"/>
        <v>26545.5</v>
      </c>
      <c r="Q128" s="31"/>
      <c r="R128" s="31">
        <f t="shared" si="62"/>
        <v>0</v>
      </c>
      <c r="S128" s="31">
        <f t="shared" si="63"/>
        <v>111261.039</v>
      </c>
      <c r="T128" s="273">
        <v>0.75</v>
      </c>
      <c r="U128" s="31">
        <f t="shared" si="64"/>
        <v>83445.779250000007</v>
      </c>
      <c r="V128" s="210">
        <v>3.42</v>
      </c>
      <c r="W128" s="211">
        <f>H128*V128</f>
        <v>252383.9958</v>
      </c>
      <c r="X128" s="211">
        <f>(W128*1.1+(L128+N128+P128+R128))*T128</f>
        <v>230780.47153500002</v>
      </c>
      <c r="Y128" s="166"/>
      <c r="Z128" s="166"/>
      <c r="AA128" s="16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1:82" ht="40.799999999999997">
      <c r="A129" s="32">
        <v>15</v>
      </c>
      <c r="B129" s="49" t="s">
        <v>80</v>
      </c>
      <c r="C129" s="35" t="s">
        <v>37</v>
      </c>
      <c r="D129" s="28" t="s">
        <v>704</v>
      </c>
      <c r="E129" s="31">
        <v>1</v>
      </c>
      <c r="F129" s="30">
        <v>17697</v>
      </c>
      <c r="G129" s="28">
        <v>5.46</v>
      </c>
      <c r="H129" s="31">
        <f t="shared" si="58"/>
        <v>96625.62</v>
      </c>
      <c r="I129" s="31">
        <v>10</v>
      </c>
      <c r="J129" s="31">
        <f t="shared" si="59"/>
        <v>9662.5619999999999</v>
      </c>
      <c r="K129" s="31"/>
      <c r="L129" s="43">
        <f t="shared" si="65"/>
        <v>0</v>
      </c>
      <c r="M129" s="31">
        <v>20</v>
      </c>
      <c r="N129" s="43">
        <f t="shared" si="60"/>
        <v>3539.4</v>
      </c>
      <c r="O129" s="31">
        <v>150</v>
      </c>
      <c r="P129" s="31">
        <f t="shared" si="61"/>
        <v>26545.5</v>
      </c>
      <c r="Q129" s="31"/>
      <c r="R129" s="31">
        <f t="shared" si="62"/>
        <v>0</v>
      </c>
      <c r="S129" s="31">
        <f t="shared" si="63"/>
        <v>136373.08199999999</v>
      </c>
      <c r="T129" s="273">
        <v>0.75</v>
      </c>
      <c r="U129" s="31">
        <f t="shared" si="64"/>
        <v>102279.8115</v>
      </c>
      <c r="V129" s="210">
        <v>3.42</v>
      </c>
      <c r="W129" s="211">
        <f>H129*V129</f>
        <v>330459.62039999996</v>
      </c>
      <c r="X129" s="211">
        <f>(W129*1.1+(L129+N129+P129+R129))*T129</f>
        <v>295192.86183000001</v>
      </c>
      <c r="Y129" s="166"/>
      <c r="Z129" s="166"/>
      <c r="AA129" s="16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1:82" ht="40.799999999999997">
      <c r="A130" s="32">
        <v>16</v>
      </c>
      <c r="B130" s="49" t="s">
        <v>80</v>
      </c>
      <c r="C130" s="35" t="s">
        <v>23</v>
      </c>
      <c r="D130" s="28" t="s">
        <v>705</v>
      </c>
      <c r="E130" s="36"/>
      <c r="F130" s="30">
        <v>17697</v>
      </c>
      <c r="G130" s="28">
        <v>4.4000000000000004</v>
      </c>
      <c r="H130" s="31">
        <f t="shared" si="58"/>
        <v>77866.8</v>
      </c>
      <c r="I130" s="31">
        <v>10</v>
      </c>
      <c r="J130" s="31">
        <f t="shared" si="59"/>
        <v>7786.68</v>
      </c>
      <c r="K130" s="31"/>
      <c r="L130" s="43">
        <f t="shared" si="65"/>
        <v>0</v>
      </c>
      <c r="M130" s="31">
        <v>20</v>
      </c>
      <c r="N130" s="43">
        <f t="shared" si="60"/>
        <v>3539.4</v>
      </c>
      <c r="O130" s="31">
        <v>150</v>
      </c>
      <c r="P130" s="31">
        <f t="shared" si="61"/>
        <v>26545.5</v>
      </c>
      <c r="Q130" s="31"/>
      <c r="R130" s="31">
        <f t="shared" si="62"/>
        <v>0</v>
      </c>
      <c r="S130" s="31">
        <f t="shared" si="63"/>
        <v>115738.38</v>
      </c>
      <c r="T130" s="273">
        <v>0.75</v>
      </c>
      <c r="U130" s="31">
        <f t="shared" si="64"/>
        <v>86803.785000000003</v>
      </c>
      <c r="V130" s="210">
        <v>3.42</v>
      </c>
      <c r="W130" s="211">
        <f>H130*V130</f>
        <v>266304.45600000001</v>
      </c>
      <c r="X130" s="211">
        <f>(W130*1.1+(L130+N130+P130+R130))*T130</f>
        <v>242264.85120000003</v>
      </c>
      <c r="Y130" s="166"/>
      <c r="Z130" s="166"/>
      <c r="AA130" s="166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</row>
    <row r="131" spans="1:82">
      <c r="A131" s="32"/>
      <c r="B131" s="114" t="s">
        <v>3</v>
      </c>
      <c r="C131" s="32"/>
      <c r="D131" s="30"/>
      <c r="E131" s="36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108">
        <f>SUM(T115:T130)</f>
        <v>14.25</v>
      </c>
      <c r="U131" s="88">
        <f>SUM(U115:U130)</f>
        <v>1789724.1554999996</v>
      </c>
      <c r="V131" s="108"/>
      <c r="W131" s="88"/>
      <c r="X131" s="88">
        <f>SUM(X115:X130)</f>
        <v>5083378.8353100009</v>
      </c>
      <c r="Y131" s="166"/>
      <c r="Z131" s="166"/>
      <c r="AA131" s="166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1:82">
      <c r="A132" s="48"/>
      <c r="B132" s="48"/>
      <c r="C132" s="48"/>
      <c r="D132" s="26"/>
      <c r="E132" s="27"/>
      <c r="F132" s="34"/>
      <c r="G132" s="34"/>
      <c r="H132" s="34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339"/>
      <c r="U132" s="92"/>
      <c r="V132" s="166"/>
      <c r="W132" s="213"/>
      <c r="X132" s="213">
        <f>X131/T131</f>
        <v>356728.33932000009</v>
      </c>
      <c r="Y132" s="166"/>
      <c r="Z132" s="166"/>
      <c r="AA132" s="166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1:82" ht="16.5" customHeight="1">
      <c r="A133" s="48"/>
      <c r="B133" s="48"/>
      <c r="C133" s="281" t="s">
        <v>86</v>
      </c>
      <c r="D133" s="281"/>
      <c r="E133" s="281"/>
      <c r="F133" s="281"/>
      <c r="G133" s="281"/>
      <c r="H133" s="281"/>
      <c r="I133" s="281"/>
      <c r="J133" s="281"/>
      <c r="K133" s="281"/>
      <c r="L133" s="46"/>
      <c r="M133" s="46"/>
      <c r="N133" s="46"/>
      <c r="O133" s="46"/>
      <c r="P133" s="46"/>
      <c r="Q133" s="46"/>
      <c r="R133" s="46"/>
      <c r="S133" s="46"/>
      <c r="T133" s="339"/>
      <c r="U133" s="34"/>
      <c r="V133" s="166"/>
      <c r="W133" s="213"/>
      <c r="X133" s="213"/>
      <c r="Y133" s="166"/>
      <c r="Z133" s="166"/>
      <c r="AA133" s="166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1:82" ht="20.399999999999999">
      <c r="A134" s="32">
        <v>1</v>
      </c>
      <c r="B134" s="57" t="s">
        <v>64</v>
      </c>
      <c r="C134" s="35" t="s">
        <v>38</v>
      </c>
      <c r="D134" s="28" t="s">
        <v>706</v>
      </c>
      <c r="E134" s="31"/>
      <c r="F134" s="30">
        <v>17697</v>
      </c>
      <c r="G134" s="30">
        <v>6.33</v>
      </c>
      <c r="H134" s="31">
        <f t="shared" ref="H134:H140" si="66">F134*G134</f>
        <v>112022.01</v>
      </c>
      <c r="I134" s="31">
        <v>10</v>
      </c>
      <c r="J134" s="31">
        <f t="shared" ref="J134:J140" si="67">F134*G134*I134/100</f>
        <v>11202.200999999999</v>
      </c>
      <c r="K134" s="31"/>
      <c r="L134" s="43">
        <f t="shared" ref="L134:L140" si="68">K134*F134/100</f>
        <v>0</v>
      </c>
      <c r="M134" s="31">
        <v>20</v>
      </c>
      <c r="N134" s="43">
        <f t="shared" ref="N134:N140" si="69">M134*F134/100</f>
        <v>3539.4</v>
      </c>
      <c r="O134" s="31">
        <v>150</v>
      </c>
      <c r="P134" s="31">
        <f t="shared" ref="P134:P140" si="70">O134*F134/100</f>
        <v>26545.5</v>
      </c>
      <c r="Q134" s="31"/>
      <c r="R134" s="31">
        <f t="shared" ref="R134:R140" si="71">Q134*F134/100</f>
        <v>0</v>
      </c>
      <c r="S134" s="31">
        <f t="shared" ref="S134:S140" si="72">H134+J134+L134+N134+P134+R134</f>
        <v>153309.11099999998</v>
      </c>
      <c r="T134" s="273">
        <v>1</v>
      </c>
      <c r="U134" s="31">
        <f t="shared" ref="U134:U140" si="73">S134*T134</f>
        <v>153309.11099999998</v>
      </c>
      <c r="V134" s="210">
        <v>3.42</v>
      </c>
      <c r="W134" s="211">
        <f>H134*V134</f>
        <v>383115.27419999999</v>
      </c>
      <c r="X134" s="211">
        <f>(W134*1.1+(L134+N134+P134+R134))*T134</f>
        <v>451511.70162000007</v>
      </c>
      <c r="Y134" s="166"/>
      <c r="Z134" s="166"/>
      <c r="AA134" s="16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1:82">
      <c r="A135" s="32">
        <v>2</v>
      </c>
      <c r="B135" s="32" t="s">
        <v>85</v>
      </c>
      <c r="C135" s="35" t="s">
        <v>23</v>
      </c>
      <c r="D135" s="28" t="s">
        <v>706</v>
      </c>
      <c r="E135" s="31"/>
      <c r="F135" s="30">
        <v>17697</v>
      </c>
      <c r="G135" s="28">
        <v>4.7699999999999996</v>
      </c>
      <c r="H135" s="31">
        <f t="shared" si="66"/>
        <v>84414.689999999988</v>
      </c>
      <c r="I135" s="31">
        <v>10</v>
      </c>
      <c r="J135" s="31">
        <f t="shared" si="67"/>
        <v>8441.4689999999991</v>
      </c>
      <c r="K135" s="31"/>
      <c r="L135" s="43">
        <f t="shared" si="68"/>
        <v>0</v>
      </c>
      <c r="M135" s="31">
        <v>20</v>
      </c>
      <c r="N135" s="43">
        <f t="shared" si="69"/>
        <v>3539.4</v>
      </c>
      <c r="O135" s="31">
        <v>150</v>
      </c>
      <c r="P135" s="31">
        <f t="shared" si="70"/>
        <v>26545.5</v>
      </c>
      <c r="Q135" s="31"/>
      <c r="R135" s="31">
        <f t="shared" si="71"/>
        <v>0</v>
      </c>
      <c r="S135" s="31">
        <f t="shared" si="72"/>
        <v>122941.05899999998</v>
      </c>
      <c r="T135" s="273">
        <v>0.75</v>
      </c>
      <c r="U135" s="31">
        <f t="shared" si="73"/>
        <v>92205.794249999977</v>
      </c>
      <c r="V135" s="210">
        <v>3.42</v>
      </c>
      <c r="W135" s="211">
        <f>H135*V135</f>
        <v>288698.23979999998</v>
      </c>
      <c r="X135" s="211">
        <f>(W135*1.1+(L135+N135+P135+R135))*T135</f>
        <v>260739.72283500002</v>
      </c>
      <c r="Y135" s="166"/>
      <c r="Z135" s="166"/>
      <c r="AA135" s="166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1:82" ht="16.2" customHeight="1">
      <c r="A136" s="32">
        <v>3</v>
      </c>
      <c r="B136" s="32" t="s">
        <v>85</v>
      </c>
      <c r="C136" s="35" t="s">
        <v>23</v>
      </c>
      <c r="D136" s="28" t="s">
        <v>372</v>
      </c>
      <c r="E136" s="31"/>
      <c r="F136" s="30">
        <v>17697</v>
      </c>
      <c r="G136" s="28">
        <v>4.7</v>
      </c>
      <c r="H136" s="31">
        <f t="shared" si="66"/>
        <v>83175.900000000009</v>
      </c>
      <c r="I136" s="31">
        <v>10</v>
      </c>
      <c r="J136" s="31">
        <f t="shared" si="67"/>
        <v>8317.590000000002</v>
      </c>
      <c r="K136" s="31"/>
      <c r="L136" s="43">
        <f t="shared" si="68"/>
        <v>0</v>
      </c>
      <c r="M136" s="31">
        <v>20</v>
      </c>
      <c r="N136" s="43">
        <f t="shared" si="69"/>
        <v>3539.4</v>
      </c>
      <c r="O136" s="31">
        <v>150</v>
      </c>
      <c r="P136" s="31">
        <f t="shared" si="70"/>
        <v>26545.5</v>
      </c>
      <c r="Q136" s="31"/>
      <c r="R136" s="31">
        <f t="shared" si="71"/>
        <v>0</v>
      </c>
      <c r="S136" s="31">
        <f t="shared" si="72"/>
        <v>121578.39</v>
      </c>
      <c r="T136" s="273">
        <v>0.75</v>
      </c>
      <c r="U136" s="31">
        <f t="shared" si="73"/>
        <v>91183.792499999996</v>
      </c>
      <c r="V136" s="210">
        <v>3.42</v>
      </c>
      <c r="W136" s="211">
        <f>H136*V136</f>
        <v>284461.57800000004</v>
      </c>
      <c r="X136" s="211">
        <f>(W136*1.1+(L136+N136+P136+R136))*T136</f>
        <v>257244.47685000009</v>
      </c>
      <c r="Y136" s="166"/>
      <c r="Z136" s="166"/>
      <c r="AA136" s="16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1:82" ht="23.25" customHeight="1">
      <c r="A137" s="32">
        <v>4</v>
      </c>
      <c r="B137" s="32" t="s">
        <v>85</v>
      </c>
      <c r="C137" s="35" t="s">
        <v>37</v>
      </c>
      <c r="D137" s="28" t="s">
        <v>704</v>
      </c>
      <c r="E137" s="31">
        <v>1</v>
      </c>
      <c r="F137" s="30">
        <v>17697</v>
      </c>
      <c r="G137" s="28">
        <v>5.46</v>
      </c>
      <c r="H137" s="31">
        <f t="shared" si="66"/>
        <v>96625.62</v>
      </c>
      <c r="I137" s="31">
        <v>10</v>
      </c>
      <c r="J137" s="31">
        <f t="shared" si="67"/>
        <v>9662.5619999999999</v>
      </c>
      <c r="K137" s="31"/>
      <c r="L137" s="43">
        <f t="shared" si="68"/>
        <v>0</v>
      </c>
      <c r="M137" s="31">
        <v>20</v>
      </c>
      <c r="N137" s="43">
        <f t="shared" si="69"/>
        <v>3539.4</v>
      </c>
      <c r="O137" s="31">
        <v>150</v>
      </c>
      <c r="P137" s="31">
        <f t="shared" si="70"/>
        <v>26545.5</v>
      </c>
      <c r="Q137" s="31"/>
      <c r="R137" s="31">
        <f t="shared" si="71"/>
        <v>0</v>
      </c>
      <c r="S137" s="31">
        <f t="shared" si="72"/>
        <v>136373.08199999999</v>
      </c>
      <c r="T137" s="273">
        <v>1</v>
      </c>
      <c r="U137" s="31">
        <f t="shared" si="73"/>
        <v>136373.08199999999</v>
      </c>
      <c r="V137" s="210">
        <v>3.42</v>
      </c>
      <c r="W137" s="211">
        <f>H137*V137</f>
        <v>330459.62039999996</v>
      </c>
      <c r="X137" s="211">
        <f>(W137*1.1+(L137+N137+P137+R137))*T137</f>
        <v>393590.48243999999</v>
      </c>
      <c r="Y137" s="166"/>
      <c r="Z137" s="166"/>
      <c r="AA137" s="166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</row>
    <row r="138" spans="1:82">
      <c r="A138" s="32">
        <v>5</v>
      </c>
      <c r="B138" s="32" t="s">
        <v>85</v>
      </c>
      <c r="C138" s="32" t="s">
        <v>23</v>
      </c>
      <c r="D138" s="28" t="s">
        <v>735</v>
      </c>
      <c r="E138" s="36"/>
      <c r="F138" s="30">
        <v>17697</v>
      </c>
      <c r="G138" s="28">
        <v>4.3</v>
      </c>
      <c r="H138" s="31">
        <f t="shared" si="66"/>
        <v>76097.099999999991</v>
      </c>
      <c r="I138" s="31">
        <v>10</v>
      </c>
      <c r="J138" s="31">
        <f t="shared" si="67"/>
        <v>7609.7099999999991</v>
      </c>
      <c r="K138" s="31"/>
      <c r="L138" s="43">
        <f t="shared" si="68"/>
        <v>0</v>
      </c>
      <c r="M138" s="31">
        <v>20</v>
      </c>
      <c r="N138" s="43">
        <f t="shared" si="69"/>
        <v>3539.4</v>
      </c>
      <c r="O138" s="31">
        <v>150</v>
      </c>
      <c r="P138" s="31">
        <f t="shared" si="70"/>
        <v>26545.5</v>
      </c>
      <c r="Q138" s="31"/>
      <c r="R138" s="31">
        <f t="shared" si="71"/>
        <v>0</v>
      </c>
      <c r="S138" s="31">
        <f t="shared" si="72"/>
        <v>113791.70999999999</v>
      </c>
      <c r="T138" s="273">
        <v>0.25</v>
      </c>
      <c r="U138" s="31">
        <f t="shared" si="73"/>
        <v>28447.927499999998</v>
      </c>
      <c r="V138" s="210">
        <v>3.42</v>
      </c>
      <c r="W138" s="211">
        <f>H138*V138</f>
        <v>260252.08199999997</v>
      </c>
      <c r="X138" s="211">
        <f>(W138*1.1+(L138+N138+P138+R138))*T138</f>
        <v>79090.547550000003</v>
      </c>
      <c r="Y138" s="166"/>
      <c r="Z138" s="166"/>
      <c r="AA138" s="166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1:82">
      <c r="A139" s="32">
        <v>6</v>
      </c>
      <c r="B139" s="32" t="s">
        <v>85</v>
      </c>
      <c r="C139" s="35" t="s">
        <v>42</v>
      </c>
      <c r="D139" s="28" t="s">
        <v>699</v>
      </c>
      <c r="E139" s="31">
        <v>2</v>
      </c>
      <c r="F139" s="30">
        <v>17697</v>
      </c>
      <c r="G139" s="28">
        <v>5.04</v>
      </c>
      <c r="H139" s="31">
        <f t="shared" si="66"/>
        <v>89192.88</v>
      </c>
      <c r="I139" s="31">
        <v>10</v>
      </c>
      <c r="J139" s="31">
        <f t="shared" si="67"/>
        <v>8919.2880000000005</v>
      </c>
      <c r="K139" s="31"/>
      <c r="L139" s="43">
        <f t="shared" si="68"/>
        <v>0</v>
      </c>
      <c r="M139" s="31">
        <v>20</v>
      </c>
      <c r="N139" s="43">
        <f t="shared" si="69"/>
        <v>3539.4</v>
      </c>
      <c r="O139" s="31">
        <v>150</v>
      </c>
      <c r="P139" s="31">
        <f t="shared" si="70"/>
        <v>26545.5</v>
      </c>
      <c r="Q139" s="31"/>
      <c r="R139" s="31">
        <f t="shared" si="71"/>
        <v>0</v>
      </c>
      <c r="S139" s="31">
        <f t="shared" si="72"/>
        <v>128197.068</v>
      </c>
      <c r="T139" s="273">
        <v>0.75</v>
      </c>
      <c r="U139" s="31">
        <f t="shared" si="73"/>
        <v>96147.801000000007</v>
      </c>
      <c r="V139" s="210">
        <v>3.42</v>
      </c>
      <c r="W139" s="211">
        <f>H139*V139</f>
        <v>305039.6496</v>
      </c>
      <c r="X139" s="211">
        <f>(W139*1.1+(L139+N139+P139+R139))*T139</f>
        <v>274221.38592000003</v>
      </c>
      <c r="Y139" s="166"/>
      <c r="Z139" s="166"/>
      <c r="AA139" s="166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1:82">
      <c r="A140" s="32">
        <v>7</v>
      </c>
      <c r="B140" s="32" t="s">
        <v>85</v>
      </c>
      <c r="C140" s="35" t="s">
        <v>23</v>
      </c>
      <c r="D140" s="28" t="s">
        <v>660</v>
      </c>
      <c r="E140" s="31"/>
      <c r="F140" s="30">
        <v>17697</v>
      </c>
      <c r="G140" s="28">
        <v>4.7</v>
      </c>
      <c r="H140" s="31">
        <f t="shared" si="66"/>
        <v>83175.900000000009</v>
      </c>
      <c r="I140" s="31">
        <v>10</v>
      </c>
      <c r="J140" s="31">
        <f t="shared" si="67"/>
        <v>8317.590000000002</v>
      </c>
      <c r="K140" s="31"/>
      <c r="L140" s="43">
        <f t="shared" si="68"/>
        <v>0</v>
      </c>
      <c r="M140" s="31">
        <v>20</v>
      </c>
      <c r="N140" s="43">
        <f t="shared" si="69"/>
        <v>3539.4</v>
      </c>
      <c r="O140" s="31">
        <v>150</v>
      </c>
      <c r="P140" s="31">
        <f t="shared" si="70"/>
        <v>26545.5</v>
      </c>
      <c r="Q140" s="31"/>
      <c r="R140" s="31">
        <f t="shared" si="71"/>
        <v>0</v>
      </c>
      <c r="S140" s="31">
        <f t="shared" si="72"/>
        <v>121578.39</v>
      </c>
      <c r="T140" s="273">
        <v>0.75</v>
      </c>
      <c r="U140" s="31">
        <f t="shared" si="73"/>
        <v>91183.792499999996</v>
      </c>
      <c r="V140" s="210">
        <v>3.42</v>
      </c>
      <c r="W140" s="211">
        <f>H140*V140</f>
        <v>284461.57800000004</v>
      </c>
      <c r="X140" s="211">
        <f>(W140*1.1+(L140+N140+P140+R140))*T140</f>
        <v>257244.47685000009</v>
      </c>
      <c r="Y140" s="166"/>
      <c r="Z140" s="166"/>
      <c r="AA140" s="166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1:82">
      <c r="A141" s="32"/>
      <c r="B141" s="114" t="s">
        <v>3</v>
      </c>
      <c r="C141" s="32"/>
      <c r="D141" s="30"/>
      <c r="E141" s="36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108">
        <f>SUM(T134:T140)</f>
        <v>5.25</v>
      </c>
      <c r="U141" s="88">
        <f>SUM(U134:U140)</f>
        <v>688851.30074999994</v>
      </c>
      <c r="V141" s="88"/>
      <c r="W141" s="88"/>
      <c r="X141" s="88">
        <f>SUM(X134:X140)</f>
        <v>1973642.7940650005</v>
      </c>
      <c r="Y141" s="166"/>
      <c r="Z141" s="166"/>
      <c r="AA141" s="166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1:82">
      <c r="A142" s="48"/>
      <c r="B142" s="48"/>
      <c r="C142" s="48"/>
      <c r="D142" s="26"/>
      <c r="E142" s="27"/>
      <c r="F142" s="34"/>
      <c r="G142" s="34"/>
      <c r="H142" s="34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339">
        <v>5.25</v>
      </c>
      <c r="U142" s="92"/>
      <c r="V142" s="166"/>
      <c r="W142" s="213"/>
      <c r="X142" s="213"/>
      <c r="Y142" s="166"/>
      <c r="Z142" s="166"/>
      <c r="AA142" s="166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1:82" ht="14.25" customHeight="1">
      <c r="A143" s="48"/>
      <c r="B143" s="48"/>
      <c r="C143" s="281" t="s">
        <v>96</v>
      </c>
      <c r="D143" s="281"/>
      <c r="E143" s="281"/>
      <c r="F143" s="281"/>
      <c r="G143" s="281"/>
      <c r="H143" s="281"/>
      <c r="I143" s="281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339"/>
      <c r="U143" s="34"/>
      <c r="V143" s="166"/>
      <c r="W143" s="213"/>
      <c r="X143" s="213"/>
      <c r="Y143" s="166"/>
      <c r="Z143" s="166"/>
      <c r="AA143" s="166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  <row r="144" spans="1:82">
      <c r="A144" s="32">
        <v>1</v>
      </c>
      <c r="B144" s="57" t="s">
        <v>97</v>
      </c>
      <c r="C144" s="32" t="s">
        <v>23</v>
      </c>
      <c r="D144" s="32" t="s">
        <v>533</v>
      </c>
      <c r="E144" s="32"/>
      <c r="F144" s="30">
        <v>17697</v>
      </c>
      <c r="G144" s="28">
        <v>4.7699999999999996</v>
      </c>
      <c r="H144" s="31">
        <f>F144*G144</f>
        <v>84414.689999999988</v>
      </c>
      <c r="I144" s="31">
        <v>10</v>
      </c>
      <c r="J144" s="31">
        <f>F144*G144*I144/100</f>
        <v>8441.4689999999991</v>
      </c>
      <c r="K144" s="31"/>
      <c r="L144" s="43"/>
      <c r="M144" s="31">
        <v>20</v>
      </c>
      <c r="N144" s="43">
        <f>M144*F144/100</f>
        <v>3539.4</v>
      </c>
      <c r="O144" s="31">
        <v>150</v>
      </c>
      <c r="P144" s="31">
        <f>O144*F144/100</f>
        <v>26545.5</v>
      </c>
      <c r="Q144" s="31"/>
      <c r="R144" s="31">
        <f>Q144*F144/100</f>
        <v>0</v>
      </c>
      <c r="S144" s="31">
        <f>H144+J144+L144+N144+P144+R144</f>
        <v>122941.05899999998</v>
      </c>
      <c r="T144" s="273">
        <v>0.5</v>
      </c>
      <c r="U144" s="31">
        <f>S144*T144</f>
        <v>61470.52949999999</v>
      </c>
      <c r="V144" s="210">
        <v>3.42</v>
      </c>
      <c r="W144" s="211">
        <f>H144*V144</f>
        <v>288698.23979999998</v>
      </c>
      <c r="X144" s="211">
        <f>(W144*1.1+(L144+N144+P144+R144))*T144</f>
        <v>173826.48189000002</v>
      </c>
      <c r="Y144" s="166"/>
      <c r="Z144" s="166"/>
      <c r="AA144" s="166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</row>
    <row r="145" spans="1:82">
      <c r="A145" s="32">
        <v>2</v>
      </c>
      <c r="B145" s="57" t="s">
        <v>97</v>
      </c>
      <c r="C145" s="35" t="s">
        <v>23</v>
      </c>
      <c r="D145" s="28" t="s">
        <v>169</v>
      </c>
      <c r="E145" s="31"/>
      <c r="F145" s="69">
        <v>17697</v>
      </c>
      <c r="G145" s="37">
        <v>4.7699999999999996</v>
      </c>
      <c r="H145" s="31">
        <f>F145*G145</f>
        <v>84414.689999999988</v>
      </c>
      <c r="I145" s="31">
        <v>10</v>
      </c>
      <c r="J145" s="31">
        <f>F145*G145*I145/100</f>
        <v>8441.4689999999991</v>
      </c>
      <c r="K145" s="31"/>
      <c r="L145" s="43"/>
      <c r="M145" s="31">
        <v>20</v>
      </c>
      <c r="N145" s="43">
        <f>M145*F145/100</f>
        <v>3539.4</v>
      </c>
      <c r="O145" s="31">
        <v>150</v>
      </c>
      <c r="P145" s="31">
        <f>O145*F145/100</f>
        <v>26545.5</v>
      </c>
      <c r="Q145" s="31"/>
      <c r="R145" s="31">
        <f>Q145*F145/100</f>
        <v>0</v>
      </c>
      <c r="S145" s="31">
        <f>H145+J145+L145+N145+P145+R145</f>
        <v>122941.05899999998</v>
      </c>
      <c r="T145" s="273">
        <v>0.5</v>
      </c>
      <c r="U145" s="31">
        <f>S145*T145</f>
        <v>61470.52949999999</v>
      </c>
      <c r="V145" s="210">
        <v>3.42</v>
      </c>
      <c r="W145" s="211">
        <f>H145*V145</f>
        <v>288698.23979999998</v>
      </c>
      <c r="X145" s="211">
        <f>(W145*1.1+(L145+N145+P145+R145))*T145</f>
        <v>173826.48189000002</v>
      </c>
      <c r="Y145" s="166"/>
      <c r="Z145" s="166"/>
      <c r="AA145" s="166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</row>
    <row r="146" spans="1:82">
      <c r="A146" s="32"/>
      <c r="B146" s="114" t="s">
        <v>3</v>
      </c>
      <c r="C146" s="32"/>
      <c r="D146" s="30"/>
      <c r="E146" s="36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108">
        <f>SUM(T144:T145)</f>
        <v>1</v>
      </c>
      <c r="U146" s="88">
        <f>SUM(U144:U145)</f>
        <v>122941.05899999998</v>
      </c>
      <c r="V146" s="88"/>
      <c r="W146" s="88"/>
      <c r="X146" s="88">
        <f>SUM(X144:X145)</f>
        <v>347652.96378000005</v>
      </c>
      <c r="Y146" s="166"/>
      <c r="Z146" s="166"/>
      <c r="AA146" s="166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</row>
    <row r="147" spans="1:82">
      <c r="A147" s="48"/>
      <c r="B147" s="48"/>
      <c r="C147" s="48"/>
      <c r="D147" s="26"/>
      <c r="E147" s="27"/>
      <c r="F147" s="34"/>
      <c r="G147" s="34"/>
      <c r="H147" s="34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339"/>
      <c r="U147" s="92"/>
      <c r="V147" s="166"/>
      <c r="W147" s="213"/>
      <c r="X147" s="213"/>
      <c r="Y147" s="166"/>
      <c r="Z147" s="166"/>
      <c r="AA147" s="166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</row>
    <row r="148" spans="1:82" ht="18.75" customHeight="1">
      <c r="A148" s="48"/>
      <c r="B148" s="48"/>
      <c r="C148" s="281" t="s">
        <v>99</v>
      </c>
      <c r="D148" s="281"/>
      <c r="E148" s="281"/>
      <c r="F148" s="281"/>
      <c r="G148" s="281"/>
      <c r="H148" s="281"/>
      <c r="I148" s="281"/>
      <c r="J148" s="281"/>
      <c r="K148" s="46"/>
      <c r="L148" s="46"/>
      <c r="M148" s="46"/>
      <c r="N148" s="46"/>
      <c r="O148" s="46"/>
      <c r="P148" s="46"/>
      <c r="Q148" s="46"/>
      <c r="R148" s="46"/>
      <c r="S148" s="46"/>
      <c r="T148" s="339"/>
      <c r="U148" s="34"/>
      <c r="V148" s="166"/>
      <c r="W148" s="213"/>
      <c r="X148" s="213"/>
      <c r="Y148" s="166"/>
      <c r="Z148" s="166"/>
      <c r="AA148" s="166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</row>
    <row r="149" spans="1:82" ht="29.25" customHeight="1">
      <c r="A149" s="32">
        <v>1</v>
      </c>
      <c r="B149" s="57" t="s">
        <v>274</v>
      </c>
      <c r="C149" s="35" t="s">
        <v>38</v>
      </c>
      <c r="D149" s="30" t="s">
        <v>707</v>
      </c>
      <c r="E149" s="37"/>
      <c r="F149" s="30">
        <v>17697</v>
      </c>
      <c r="G149" s="30">
        <v>5.51</v>
      </c>
      <c r="H149" s="31">
        <f t="shared" ref="H149:H159" si="74">F149*G149</f>
        <v>97510.47</v>
      </c>
      <c r="I149" s="31">
        <v>10</v>
      </c>
      <c r="J149" s="31">
        <f t="shared" ref="J149:J159" si="75">F149*G149*I149/100</f>
        <v>9751.0469999999987</v>
      </c>
      <c r="K149" s="31"/>
      <c r="L149" s="43"/>
      <c r="M149" s="31"/>
      <c r="N149" s="43">
        <f t="shared" ref="N149:N159" si="76">M149*F149/100</f>
        <v>0</v>
      </c>
      <c r="O149" s="31"/>
      <c r="P149" s="31">
        <f t="shared" ref="P149:P159" si="77">O149*F149/100</f>
        <v>0</v>
      </c>
      <c r="Q149" s="31"/>
      <c r="R149" s="31">
        <f t="shared" ref="R149:R159" si="78">Q149*F149/100</f>
        <v>0</v>
      </c>
      <c r="S149" s="31">
        <f t="shared" ref="S149:S159" si="79">H149+J149+L149+N149+P149+R149</f>
        <v>107261.51699999999</v>
      </c>
      <c r="T149" s="273">
        <v>1</v>
      </c>
      <c r="U149" s="31">
        <f t="shared" ref="U149:U159" si="80">S149*T149</f>
        <v>107261.51699999999</v>
      </c>
      <c r="V149" s="210">
        <v>3.42</v>
      </c>
      <c r="W149" s="211">
        <f>H149*V149</f>
        <v>333485.80739999999</v>
      </c>
      <c r="X149" s="211">
        <f>(W149*1.1+(L149+N149+P149+R149))*T149</f>
        <v>366834.38814</v>
      </c>
      <c r="Y149" s="166"/>
      <c r="Z149" s="166"/>
      <c r="AA149" s="166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</row>
    <row r="150" spans="1:82" ht="33.75" customHeight="1">
      <c r="A150" s="32">
        <v>2</v>
      </c>
      <c r="B150" s="57" t="s">
        <v>273</v>
      </c>
      <c r="C150" s="35" t="s">
        <v>23</v>
      </c>
      <c r="D150" s="30" t="s">
        <v>707</v>
      </c>
      <c r="E150" s="31"/>
      <c r="F150" s="30">
        <v>17697</v>
      </c>
      <c r="G150" s="28">
        <v>4.3499999999999996</v>
      </c>
      <c r="H150" s="31">
        <f t="shared" si="74"/>
        <v>76981.95</v>
      </c>
      <c r="I150" s="31">
        <v>10</v>
      </c>
      <c r="J150" s="31">
        <f t="shared" si="75"/>
        <v>7698.1949999999997</v>
      </c>
      <c r="K150" s="31"/>
      <c r="L150" s="43">
        <f t="shared" ref="L150:L156" si="81">K150*F150/100</f>
        <v>0</v>
      </c>
      <c r="M150" s="31"/>
      <c r="N150" s="43">
        <f t="shared" si="76"/>
        <v>0</v>
      </c>
      <c r="O150" s="31"/>
      <c r="P150" s="31">
        <f t="shared" si="77"/>
        <v>0</v>
      </c>
      <c r="Q150" s="31"/>
      <c r="R150" s="31">
        <f t="shared" si="78"/>
        <v>0</v>
      </c>
      <c r="S150" s="31">
        <f t="shared" si="79"/>
        <v>84680.14499999999</v>
      </c>
      <c r="T150" s="273">
        <v>0.75</v>
      </c>
      <c r="U150" s="31">
        <f t="shared" si="80"/>
        <v>63510.108749999992</v>
      </c>
      <c r="V150" s="210">
        <v>3.42</v>
      </c>
      <c r="W150" s="211">
        <f>H150*V150</f>
        <v>263278.26899999997</v>
      </c>
      <c r="X150" s="211">
        <f>(W150*1.1+(L150+N150+P150+R150))*T150</f>
        <v>217204.571925</v>
      </c>
      <c r="Y150" s="166"/>
      <c r="Z150" s="166"/>
      <c r="AA150" s="166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</row>
    <row r="151" spans="1:82" ht="33.75" customHeight="1">
      <c r="A151" s="32">
        <v>3</v>
      </c>
      <c r="B151" s="57" t="s">
        <v>273</v>
      </c>
      <c r="C151" s="35" t="s">
        <v>23</v>
      </c>
      <c r="D151" s="28" t="s">
        <v>690</v>
      </c>
      <c r="E151" s="37"/>
      <c r="F151" s="30">
        <v>17697</v>
      </c>
      <c r="G151" s="28">
        <v>4.51</v>
      </c>
      <c r="H151" s="31">
        <f t="shared" si="74"/>
        <v>79813.47</v>
      </c>
      <c r="I151" s="31">
        <v>10</v>
      </c>
      <c r="J151" s="31">
        <f t="shared" si="75"/>
        <v>7981.3469999999998</v>
      </c>
      <c r="K151" s="28"/>
      <c r="L151" s="43">
        <f t="shared" si="81"/>
        <v>0</v>
      </c>
      <c r="M151" s="31"/>
      <c r="N151" s="43">
        <f t="shared" si="76"/>
        <v>0</v>
      </c>
      <c r="O151" s="31"/>
      <c r="P151" s="31">
        <f t="shared" si="77"/>
        <v>0</v>
      </c>
      <c r="Q151" s="31"/>
      <c r="R151" s="31">
        <f t="shared" si="78"/>
        <v>0</v>
      </c>
      <c r="S151" s="31">
        <f t="shared" si="79"/>
        <v>87794.816999999995</v>
      </c>
      <c r="T151" s="273">
        <v>0.25</v>
      </c>
      <c r="U151" s="31">
        <f t="shared" si="80"/>
        <v>21948.704249999999</v>
      </c>
      <c r="V151" s="210">
        <v>3.42</v>
      </c>
      <c r="W151" s="211">
        <f>H151*V151</f>
        <v>272962.0674</v>
      </c>
      <c r="X151" s="211">
        <f>(W151*1.1+(L151+N151+P151+R151))*T151</f>
        <v>75064.568535000013</v>
      </c>
      <c r="Y151" s="166"/>
      <c r="Z151" s="166"/>
      <c r="AA151" s="166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</row>
    <row r="152" spans="1:82" ht="36" customHeight="1">
      <c r="A152" s="32">
        <v>4</v>
      </c>
      <c r="B152" s="57" t="s">
        <v>273</v>
      </c>
      <c r="C152" s="35" t="s">
        <v>23</v>
      </c>
      <c r="D152" s="30" t="s">
        <v>718</v>
      </c>
      <c r="E152" s="31"/>
      <c r="F152" s="30">
        <v>17697</v>
      </c>
      <c r="G152" s="28">
        <v>4.21</v>
      </c>
      <c r="H152" s="31">
        <f t="shared" si="74"/>
        <v>74504.37</v>
      </c>
      <c r="I152" s="31">
        <v>10</v>
      </c>
      <c r="J152" s="31">
        <f t="shared" si="75"/>
        <v>7450.4369999999999</v>
      </c>
      <c r="K152" s="28"/>
      <c r="L152" s="43">
        <f t="shared" si="81"/>
        <v>0</v>
      </c>
      <c r="M152" s="31"/>
      <c r="N152" s="43">
        <f t="shared" si="76"/>
        <v>0</v>
      </c>
      <c r="O152" s="31"/>
      <c r="P152" s="31">
        <f t="shared" si="77"/>
        <v>0</v>
      </c>
      <c r="Q152" s="31"/>
      <c r="R152" s="31">
        <f t="shared" si="78"/>
        <v>0</v>
      </c>
      <c r="S152" s="31">
        <f t="shared" si="79"/>
        <v>81954.807000000001</v>
      </c>
      <c r="T152" s="273">
        <v>1</v>
      </c>
      <c r="U152" s="31">
        <f t="shared" si="80"/>
        <v>81954.807000000001</v>
      </c>
      <c r="V152" s="210">
        <v>3.42</v>
      </c>
      <c r="W152" s="211">
        <f>H152*V152</f>
        <v>254804.94539999997</v>
      </c>
      <c r="X152" s="211">
        <f>(W152*1.1+(L152+N152+P152+R152))*T152</f>
        <v>280285.43994000001</v>
      </c>
      <c r="Y152" s="166"/>
      <c r="Z152" s="166"/>
      <c r="AA152" s="166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</row>
    <row r="153" spans="1:82" ht="34.5" customHeight="1">
      <c r="A153" s="32">
        <v>5</v>
      </c>
      <c r="B153" s="57" t="s">
        <v>273</v>
      </c>
      <c r="C153" s="35" t="s">
        <v>37</v>
      </c>
      <c r="D153" s="30" t="s">
        <v>694</v>
      </c>
      <c r="E153" s="31">
        <v>1</v>
      </c>
      <c r="F153" s="30">
        <v>17697</v>
      </c>
      <c r="G153" s="28">
        <v>5.21</v>
      </c>
      <c r="H153" s="31">
        <f t="shared" si="74"/>
        <v>92201.37</v>
      </c>
      <c r="I153" s="31">
        <v>10</v>
      </c>
      <c r="J153" s="31">
        <f t="shared" si="75"/>
        <v>9220.1369999999988</v>
      </c>
      <c r="K153" s="28"/>
      <c r="L153" s="43">
        <f t="shared" si="81"/>
        <v>0</v>
      </c>
      <c r="M153" s="31"/>
      <c r="N153" s="43">
        <f t="shared" si="76"/>
        <v>0</v>
      </c>
      <c r="O153" s="31"/>
      <c r="P153" s="31">
        <f t="shared" si="77"/>
        <v>0</v>
      </c>
      <c r="Q153" s="31"/>
      <c r="R153" s="31">
        <f t="shared" si="78"/>
        <v>0</v>
      </c>
      <c r="S153" s="31">
        <f t="shared" si="79"/>
        <v>101421.507</v>
      </c>
      <c r="T153" s="273">
        <v>0.75</v>
      </c>
      <c r="U153" s="31">
        <f t="shared" si="80"/>
        <v>76066.130250000002</v>
      </c>
      <c r="V153" s="210">
        <v>3.42</v>
      </c>
      <c r="W153" s="211">
        <f>H153*V153</f>
        <v>315328.68539999996</v>
      </c>
      <c r="X153" s="211">
        <f>(W153*1.1+(L153+N153+P153+R153))*T153</f>
        <v>260146.16545499995</v>
      </c>
      <c r="Y153" s="166"/>
      <c r="Z153" s="166"/>
      <c r="AA153" s="166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</row>
    <row r="154" spans="1:82" ht="35.4" customHeight="1">
      <c r="A154" s="32">
        <v>6</v>
      </c>
      <c r="B154" s="57" t="s">
        <v>273</v>
      </c>
      <c r="C154" s="35" t="s">
        <v>42</v>
      </c>
      <c r="D154" s="30" t="s">
        <v>692</v>
      </c>
      <c r="E154" s="31">
        <v>2</v>
      </c>
      <c r="F154" s="30">
        <v>17697</v>
      </c>
      <c r="G154" s="28">
        <v>5.04</v>
      </c>
      <c r="H154" s="31">
        <f t="shared" si="74"/>
        <v>89192.88</v>
      </c>
      <c r="I154" s="31">
        <v>10</v>
      </c>
      <c r="J154" s="31">
        <f t="shared" si="75"/>
        <v>8919.2880000000005</v>
      </c>
      <c r="K154" s="28"/>
      <c r="L154" s="43">
        <f t="shared" si="81"/>
        <v>0</v>
      </c>
      <c r="M154" s="31"/>
      <c r="N154" s="43">
        <f t="shared" si="76"/>
        <v>0</v>
      </c>
      <c r="O154" s="31"/>
      <c r="P154" s="31">
        <f t="shared" si="77"/>
        <v>0</v>
      </c>
      <c r="Q154" s="31"/>
      <c r="R154" s="31">
        <f t="shared" si="78"/>
        <v>0</v>
      </c>
      <c r="S154" s="31">
        <f t="shared" si="79"/>
        <v>98112.168000000005</v>
      </c>
      <c r="T154" s="273">
        <v>0.75</v>
      </c>
      <c r="U154" s="31">
        <f t="shared" si="80"/>
        <v>73584.126000000004</v>
      </c>
      <c r="V154" s="210">
        <v>3.42</v>
      </c>
      <c r="W154" s="211">
        <f>H154*V154</f>
        <v>305039.6496</v>
      </c>
      <c r="X154" s="211">
        <f>(W154*1.1+(L154+N154+P154+R154))*T154</f>
        <v>251657.71092000001</v>
      </c>
      <c r="Y154" s="166"/>
      <c r="Z154" s="166"/>
      <c r="AA154" s="166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</row>
    <row r="155" spans="1:82" ht="36" customHeight="1">
      <c r="A155" s="32">
        <v>7</v>
      </c>
      <c r="B155" s="57" t="s">
        <v>273</v>
      </c>
      <c r="C155" s="35" t="s">
        <v>23</v>
      </c>
      <c r="D155" s="28" t="s">
        <v>708</v>
      </c>
      <c r="E155" s="31"/>
      <c r="F155" s="30">
        <v>17697</v>
      </c>
      <c r="G155" s="30">
        <v>4.21</v>
      </c>
      <c r="H155" s="31">
        <f t="shared" si="74"/>
        <v>74504.37</v>
      </c>
      <c r="I155" s="31">
        <v>10</v>
      </c>
      <c r="J155" s="31">
        <f t="shared" si="75"/>
        <v>7450.4369999999999</v>
      </c>
      <c r="K155" s="31"/>
      <c r="L155" s="43">
        <f t="shared" si="81"/>
        <v>0</v>
      </c>
      <c r="M155" s="31"/>
      <c r="N155" s="43">
        <f t="shared" si="76"/>
        <v>0</v>
      </c>
      <c r="O155" s="31"/>
      <c r="P155" s="31">
        <f t="shared" si="77"/>
        <v>0</v>
      </c>
      <c r="Q155" s="31"/>
      <c r="R155" s="31">
        <f t="shared" si="78"/>
        <v>0</v>
      </c>
      <c r="S155" s="31">
        <f t="shared" si="79"/>
        <v>81954.807000000001</v>
      </c>
      <c r="T155" s="273">
        <v>0.25</v>
      </c>
      <c r="U155" s="31">
        <f t="shared" si="80"/>
        <v>20488.70175</v>
      </c>
      <c r="V155" s="210">
        <v>3.42</v>
      </c>
      <c r="W155" s="211">
        <f>H155*V155</f>
        <v>254804.94539999997</v>
      </c>
      <c r="X155" s="211">
        <f>(W155*1.1+(L155+N155+P155+R155))*T155</f>
        <v>70071.359985000003</v>
      </c>
      <c r="Y155" s="166"/>
      <c r="Z155" s="166"/>
      <c r="AA155" s="166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</row>
    <row r="156" spans="1:82" ht="43.8" customHeight="1">
      <c r="A156" s="32">
        <v>8</v>
      </c>
      <c r="B156" s="57" t="s">
        <v>273</v>
      </c>
      <c r="C156" s="50" t="s">
        <v>23</v>
      </c>
      <c r="D156" s="30" t="s">
        <v>709</v>
      </c>
      <c r="E156" s="31" t="s">
        <v>4</v>
      </c>
      <c r="F156" s="30">
        <v>17697</v>
      </c>
      <c r="G156" s="28">
        <v>4.7699999999999996</v>
      </c>
      <c r="H156" s="31">
        <f t="shared" si="74"/>
        <v>84414.689999999988</v>
      </c>
      <c r="I156" s="31">
        <v>10</v>
      </c>
      <c r="J156" s="31">
        <f t="shared" si="75"/>
        <v>8441.4689999999991</v>
      </c>
      <c r="K156" s="28"/>
      <c r="L156" s="43">
        <f t="shared" si="81"/>
        <v>0</v>
      </c>
      <c r="M156" s="31"/>
      <c r="N156" s="43">
        <f t="shared" si="76"/>
        <v>0</v>
      </c>
      <c r="O156" s="31"/>
      <c r="P156" s="31">
        <f t="shared" si="77"/>
        <v>0</v>
      </c>
      <c r="Q156" s="31"/>
      <c r="R156" s="31">
        <f t="shared" si="78"/>
        <v>0</v>
      </c>
      <c r="S156" s="31">
        <f t="shared" si="79"/>
        <v>92856.158999999985</v>
      </c>
      <c r="T156" s="273">
        <v>0.25</v>
      </c>
      <c r="U156" s="31">
        <f t="shared" si="80"/>
        <v>23214.039749999996</v>
      </c>
      <c r="V156" s="210">
        <v>3.42</v>
      </c>
      <c r="W156" s="211">
        <f>H156*V156</f>
        <v>288698.23979999998</v>
      </c>
      <c r="X156" s="211">
        <f>(W156*1.1+(L156+N156+P156+R156))*T156</f>
        <v>79392.015945000006</v>
      </c>
      <c r="Y156" s="166"/>
      <c r="Z156" s="166"/>
      <c r="AA156" s="166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</row>
    <row r="157" spans="1:82" ht="33" customHeight="1">
      <c r="A157" s="32">
        <v>9</v>
      </c>
      <c r="B157" s="57" t="s">
        <v>273</v>
      </c>
      <c r="C157" s="35" t="s">
        <v>23</v>
      </c>
      <c r="D157" s="30" t="s">
        <v>277</v>
      </c>
      <c r="E157" s="31"/>
      <c r="F157" s="30">
        <v>17697</v>
      </c>
      <c r="G157" s="28">
        <v>4.7699999999999996</v>
      </c>
      <c r="H157" s="31">
        <f t="shared" ref="H157" si="82">F157*G157</f>
        <v>84414.689999999988</v>
      </c>
      <c r="I157" s="31">
        <v>10</v>
      </c>
      <c r="J157" s="31">
        <f t="shared" ref="J157" si="83">F157*G157*I157/100</f>
        <v>8441.4689999999991</v>
      </c>
      <c r="K157" s="31"/>
      <c r="L157" s="43"/>
      <c r="M157" s="31"/>
      <c r="N157" s="43">
        <f t="shared" ref="N157" si="84">M157*F157/100</f>
        <v>0</v>
      </c>
      <c r="O157" s="31"/>
      <c r="P157" s="31">
        <f t="shared" ref="P157" si="85">O157*F157/100</f>
        <v>0</v>
      </c>
      <c r="Q157" s="31"/>
      <c r="R157" s="31">
        <f t="shared" ref="R157" si="86">Q157*F157/100</f>
        <v>0</v>
      </c>
      <c r="S157" s="31">
        <f t="shared" ref="S157" si="87">H157+J157+L157+N157+P157+R157</f>
        <v>92856.158999999985</v>
      </c>
      <c r="T157" s="273">
        <v>1.25</v>
      </c>
      <c r="U157" s="31">
        <f t="shared" ref="U157" si="88">S157*T157</f>
        <v>116070.19874999998</v>
      </c>
      <c r="V157" s="210">
        <v>3.42</v>
      </c>
      <c r="W157" s="211">
        <f>H157*V157</f>
        <v>288698.23979999998</v>
      </c>
      <c r="X157" s="211">
        <f>(W157*1.1+(L157+N157+P157+R157))*T157</f>
        <v>396960.07972500002</v>
      </c>
      <c r="Y157" s="166"/>
      <c r="Z157" s="166"/>
      <c r="AA157" s="166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</row>
    <row r="158" spans="1:82" ht="32.25" customHeight="1">
      <c r="A158" s="32">
        <v>10</v>
      </c>
      <c r="B158" s="57" t="s">
        <v>350</v>
      </c>
      <c r="C158" s="32" t="s">
        <v>23</v>
      </c>
      <c r="D158" s="32" t="s">
        <v>404</v>
      </c>
      <c r="E158" s="31"/>
      <c r="F158" s="30">
        <v>17697</v>
      </c>
      <c r="G158" s="28">
        <v>4.7699999999999996</v>
      </c>
      <c r="H158" s="31">
        <f t="shared" si="74"/>
        <v>84414.689999999988</v>
      </c>
      <c r="I158" s="31">
        <v>10</v>
      </c>
      <c r="J158" s="31">
        <f t="shared" si="75"/>
        <v>8441.4689999999991</v>
      </c>
      <c r="K158" s="31"/>
      <c r="L158" s="31"/>
      <c r="M158" s="31"/>
      <c r="N158" s="43">
        <f t="shared" si="76"/>
        <v>0</v>
      </c>
      <c r="O158" s="31"/>
      <c r="P158" s="31">
        <f t="shared" si="77"/>
        <v>0</v>
      </c>
      <c r="Q158" s="31"/>
      <c r="R158" s="31">
        <f t="shared" si="78"/>
        <v>0</v>
      </c>
      <c r="S158" s="31">
        <f>H158+J158+L158+N158+P158+R158</f>
        <v>92856.158999999985</v>
      </c>
      <c r="T158" s="273">
        <v>0.25</v>
      </c>
      <c r="U158" s="31">
        <f t="shared" si="80"/>
        <v>23214.039749999996</v>
      </c>
      <c r="V158" s="210">
        <v>3.42</v>
      </c>
      <c r="W158" s="211">
        <f>H158*V158</f>
        <v>288698.23979999998</v>
      </c>
      <c r="X158" s="211">
        <f>(W158*1.1+(L158+N158+P158+R158))*T158</f>
        <v>79392.015945000006</v>
      </c>
      <c r="Y158" s="166"/>
      <c r="Z158" s="166"/>
      <c r="AA158" s="166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</row>
    <row r="159" spans="1:82" ht="42.75" customHeight="1">
      <c r="A159" s="32">
        <v>11</v>
      </c>
      <c r="B159" s="57" t="s">
        <v>349</v>
      </c>
      <c r="C159" s="35" t="s">
        <v>24</v>
      </c>
      <c r="D159" s="28" t="s">
        <v>373</v>
      </c>
      <c r="E159" s="36" t="s">
        <v>11</v>
      </c>
      <c r="F159" s="30">
        <v>17697</v>
      </c>
      <c r="G159" s="28">
        <v>5.99</v>
      </c>
      <c r="H159" s="31">
        <f t="shared" si="74"/>
        <v>106005.03</v>
      </c>
      <c r="I159" s="31">
        <v>10</v>
      </c>
      <c r="J159" s="31">
        <f t="shared" si="75"/>
        <v>10600.503000000001</v>
      </c>
      <c r="K159" s="31"/>
      <c r="L159" s="43"/>
      <c r="M159" s="31"/>
      <c r="N159" s="43">
        <f t="shared" si="76"/>
        <v>0</v>
      </c>
      <c r="O159" s="31"/>
      <c r="P159" s="31">
        <f t="shared" si="77"/>
        <v>0</v>
      </c>
      <c r="Q159" s="31"/>
      <c r="R159" s="31">
        <f t="shared" si="78"/>
        <v>0</v>
      </c>
      <c r="S159" s="31">
        <f t="shared" si="79"/>
        <v>116605.533</v>
      </c>
      <c r="T159" s="273">
        <v>0.5</v>
      </c>
      <c r="U159" s="31">
        <f t="shared" si="80"/>
        <v>58302.766499999998</v>
      </c>
      <c r="V159" s="210">
        <v>3.42</v>
      </c>
      <c r="W159" s="211">
        <f>H159*V159</f>
        <v>362537.20259999996</v>
      </c>
      <c r="X159" s="211">
        <f>(W159*1.1+(L159+N159+P159+R159))*T159</f>
        <v>199395.46143</v>
      </c>
      <c r="Y159" s="166"/>
      <c r="Z159" s="166"/>
      <c r="AA159" s="166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</row>
    <row r="160" spans="1:82">
      <c r="A160" s="32"/>
      <c r="B160" s="114" t="s">
        <v>3</v>
      </c>
      <c r="C160" s="32"/>
      <c r="D160" s="30"/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108">
        <f>SUM(T149:T159)</f>
        <v>7</v>
      </c>
      <c r="U160" s="88">
        <f>SUM(U149:U159)</f>
        <v>665615.13974999997</v>
      </c>
      <c r="V160" s="88"/>
      <c r="W160" s="88"/>
      <c r="X160" s="88">
        <f>SUM(X149:X159)</f>
        <v>2276403.7779450002</v>
      </c>
      <c r="Y160" s="166"/>
      <c r="Z160" s="166"/>
      <c r="AA160" s="166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</row>
    <row r="161" spans="1:82">
      <c r="A161" s="73"/>
      <c r="B161" s="116"/>
      <c r="C161" s="73"/>
      <c r="D161" s="67"/>
      <c r="E161" s="117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234">
        <v>7</v>
      </c>
      <c r="U161" s="91"/>
      <c r="V161" s="91"/>
      <c r="W161" s="91"/>
      <c r="X161" s="91"/>
      <c r="Y161" s="166"/>
      <c r="Z161" s="166"/>
      <c r="AA161" s="166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</row>
    <row r="162" spans="1:82">
      <c r="A162" s="73"/>
      <c r="B162" s="116"/>
      <c r="C162" s="73"/>
      <c r="D162" s="67"/>
      <c r="E162" s="117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234"/>
      <c r="U162" s="91"/>
      <c r="V162" s="91"/>
      <c r="W162" s="91"/>
      <c r="X162" s="91"/>
      <c r="Y162" s="166"/>
      <c r="Z162" s="166"/>
      <c r="AA162" s="166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</row>
    <row r="163" spans="1:82">
      <c r="A163" s="113"/>
      <c r="B163" s="113"/>
      <c r="C163" s="48" t="s">
        <v>388</v>
      </c>
      <c r="D163" s="34"/>
      <c r="E163" s="27"/>
      <c r="F163" s="26"/>
      <c r="G163" s="26"/>
      <c r="H163" s="27"/>
      <c r="I163" s="27"/>
      <c r="J163" s="27"/>
      <c r="K163" s="27"/>
      <c r="L163" s="27"/>
      <c r="M163" s="48"/>
      <c r="N163" s="48"/>
      <c r="O163" s="27"/>
      <c r="P163" s="27"/>
      <c r="Q163" s="27"/>
      <c r="R163" s="27"/>
      <c r="S163" s="27"/>
      <c r="T163" s="339"/>
      <c r="U163" s="27"/>
      <c r="V163" s="166"/>
      <c r="W163" s="213"/>
      <c r="X163" s="213"/>
      <c r="Y163" s="166"/>
      <c r="Z163" s="3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</row>
    <row r="164" spans="1:82" ht="39" customHeight="1">
      <c r="A164" s="32">
        <v>1</v>
      </c>
      <c r="B164" s="57" t="s">
        <v>67</v>
      </c>
      <c r="C164" s="32" t="s">
        <v>23</v>
      </c>
      <c r="D164" s="32" t="s">
        <v>679</v>
      </c>
      <c r="E164" s="233"/>
      <c r="F164" s="30">
        <v>17697</v>
      </c>
      <c r="G164" s="30">
        <v>4.51</v>
      </c>
      <c r="H164" s="31">
        <f t="shared" ref="H164:H171" si="89">F164*G164</f>
        <v>79813.47</v>
      </c>
      <c r="I164" s="31">
        <v>10</v>
      </c>
      <c r="J164" s="31">
        <f t="shared" ref="J164:J171" si="90">F164*G164*I164/100</f>
        <v>7981.3469999999998</v>
      </c>
      <c r="K164" s="31"/>
      <c r="L164" s="43">
        <f t="shared" ref="L164:L171" si="91">K164*F164/100</f>
        <v>0</v>
      </c>
      <c r="M164" s="31"/>
      <c r="N164" s="43">
        <f t="shared" ref="N164:N171" si="92">M164*F164/100</f>
        <v>0</v>
      </c>
      <c r="O164" s="31">
        <v>150</v>
      </c>
      <c r="P164" s="31">
        <f t="shared" ref="P164:P171" si="93">O164*F164/100</f>
        <v>26545.5</v>
      </c>
      <c r="Q164" s="31"/>
      <c r="R164" s="31">
        <f t="shared" ref="R164:R171" si="94">Q164*F164/100</f>
        <v>0</v>
      </c>
      <c r="S164" s="31">
        <f t="shared" ref="S164:S171" si="95">H164+J164+L164+N164+P164+R164</f>
        <v>114340.317</v>
      </c>
      <c r="T164" s="273">
        <v>0.5</v>
      </c>
      <c r="U164" s="31">
        <f t="shared" ref="U164:U171" si="96">S164*T164</f>
        <v>57170.158499999998</v>
      </c>
      <c r="V164" s="210">
        <v>3.42</v>
      </c>
      <c r="W164" s="211">
        <f>H164*V164</f>
        <v>272962.0674</v>
      </c>
      <c r="X164" s="211">
        <f>(W164*1.1+(L164+N164+P164+R164))*T164</f>
        <v>163401.88707000003</v>
      </c>
      <c r="Y164" s="166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</row>
    <row r="165" spans="1:82" ht="38.25" customHeight="1">
      <c r="A165" s="32">
        <v>2</v>
      </c>
      <c r="B165" s="57" t="s">
        <v>67</v>
      </c>
      <c r="C165" s="32" t="s">
        <v>23</v>
      </c>
      <c r="D165" s="32" t="s">
        <v>681</v>
      </c>
      <c r="E165" s="233">
        <v>0</v>
      </c>
      <c r="F165" s="30">
        <v>17697</v>
      </c>
      <c r="G165" s="28">
        <v>4.4000000000000004</v>
      </c>
      <c r="H165" s="31">
        <f t="shared" si="89"/>
        <v>77866.8</v>
      </c>
      <c r="I165" s="31">
        <v>10</v>
      </c>
      <c r="J165" s="31">
        <f t="shared" si="90"/>
        <v>7786.68</v>
      </c>
      <c r="K165" s="31"/>
      <c r="L165" s="43">
        <f t="shared" si="91"/>
        <v>0</v>
      </c>
      <c r="M165" s="31"/>
      <c r="N165" s="43">
        <f t="shared" si="92"/>
        <v>0</v>
      </c>
      <c r="O165" s="31">
        <v>150</v>
      </c>
      <c r="P165" s="31">
        <f t="shared" si="93"/>
        <v>26545.5</v>
      </c>
      <c r="Q165" s="31"/>
      <c r="R165" s="31">
        <f t="shared" si="94"/>
        <v>0</v>
      </c>
      <c r="S165" s="31">
        <f t="shared" si="95"/>
        <v>112198.98000000001</v>
      </c>
      <c r="T165" s="273">
        <v>0.5</v>
      </c>
      <c r="U165" s="31">
        <f t="shared" si="96"/>
        <v>56099.490000000005</v>
      </c>
      <c r="V165" s="210">
        <v>3.42</v>
      </c>
      <c r="W165" s="211">
        <f>H165*V165</f>
        <v>266304.45600000001</v>
      </c>
      <c r="X165" s="211">
        <f>(W165*1.1+(L165+N165+P165+R165))*T165</f>
        <v>159740.20080000002</v>
      </c>
      <c r="Y165" s="166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</row>
    <row r="166" spans="1:82" ht="33.75" customHeight="1">
      <c r="A166" s="32">
        <v>3</v>
      </c>
      <c r="B166" s="57" t="s">
        <v>67</v>
      </c>
      <c r="C166" s="32" t="s">
        <v>23</v>
      </c>
      <c r="D166" s="32" t="s">
        <v>682</v>
      </c>
      <c r="E166" s="233"/>
      <c r="F166" s="30">
        <v>17697</v>
      </c>
      <c r="G166" s="28">
        <v>4.4000000000000004</v>
      </c>
      <c r="H166" s="31">
        <f t="shared" si="89"/>
        <v>77866.8</v>
      </c>
      <c r="I166" s="31">
        <v>10</v>
      </c>
      <c r="J166" s="31">
        <f t="shared" si="90"/>
        <v>7786.68</v>
      </c>
      <c r="K166" s="31"/>
      <c r="L166" s="43">
        <f t="shared" si="91"/>
        <v>0</v>
      </c>
      <c r="M166" s="31"/>
      <c r="N166" s="43">
        <f t="shared" si="92"/>
        <v>0</v>
      </c>
      <c r="O166" s="31">
        <v>150</v>
      </c>
      <c r="P166" s="31">
        <f t="shared" si="93"/>
        <v>26545.5</v>
      </c>
      <c r="Q166" s="31"/>
      <c r="R166" s="31">
        <f t="shared" si="94"/>
        <v>0</v>
      </c>
      <c r="S166" s="31">
        <f t="shared" si="95"/>
        <v>112198.98000000001</v>
      </c>
      <c r="T166" s="273">
        <v>0.75</v>
      </c>
      <c r="U166" s="31">
        <f t="shared" si="96"/>
        <v>84149.235000000015</v>
      </c>
      <c r="V166" s="210">
        <v>3.42</v>
      </c>
      <c r="W166" s="211">
        <f>H166*V166</f>
        <v>266304.45600000001</v>
      </c>
      <c r="X166" s="211">
        <f>(W166*1.1+(L166+N166+P166+R166))*T166</f>
        <v>239610.30120000005</v>
      </c>
      <c r="Y166" s="166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</row>
    <row r="167" spans="1:82" ht="35.4" customHeight="1">
      <c r="A167" s="32">
        <v>4</v>
      </c>
      <c r="B167" s="57" t="s">
        <v>318</v>
      </c>
      <c r="C167" s="32" t="s">
        <v>23</v>
      </c>
      <c r="D167" s="30" t="s">
        <v>711</v>
      </c>
      <c r="E167" s="233"/>
      <c r="F167" s="30">
        <v>17697</v>
      </c>
      <c r="G167" s="28">
        <v>4.21</v>
      </c>
      <c r="H167" s="31">
        <f t="shared" si="89"/>
        <v>74504.37</v>
      </c>
      <c r="I167" s="31">
        <v>10</v>
      </c>
      <c r="J167" s="31">
        <f t="shared" si="90"/>
        <v>7450.4369999999999</v>
      </c>
      <c r="K167" s="31"/>
      <c r="L167" s="43">
        <f t="shared" si="91"/>
        <v>0</v>
      </c>
      <c r="M167" s="31"/>
      <c r="N167" s="43">
        <f t="shared" si="92"/>
        <v>0</v>
      </c>
      <c r="O167" s="31">
        <v>150</v>
      </c>
      <c r="P167" s="31">
        <f t="shared" si="93"/>
        <v>26545.5</v>
      </c>
      <c r="Q167" s="31"/>
      <c r="R167" s="31">
        <f t="shared" si="94"/>
        <v>0</v>
      </c>
      <c r="S167" s="31">
        <f t="shared" si="95"/>
        <v>108500.307</v>
      </c>
      <c r="T167" s="273">
        <v>1.25</v>
      </c>
      <c r="U167" s="31">
        <f t="shared" si="96"/>
        <v>135625.38375000001</v>
      </c>
      <c r="V167" s="210">
        <v>3.42</v>
      </c>
      <c r="W167" s="211">
        <f>H167*V167</f>
        <v>254804.94539999997</v>
      </c>
      <c r="X167" s="211">
        <f>(W167*1.1+(L167+N167+P167+R167))*T167</f>
        <v>383538.674925</v>
      </c>
      <c r="Y167" s="166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</row>
    <row r="168" spans="1:82" ht="31.2" customHeight="1">
      <c r="A168" s="32">
        <v>5</v>
      </c>
      <c r="B168" s="57" t="s">
        <v>61</v>
      </c>
      <c r="C168" s="32" t="s">
        <v>24</v>
      </c>
      <c r="D168" s="30" t="s">
        <v>712</v>
      </c>
      <c r="E168" s="233" t="s">
        <v>680</v>
      </c>
      <c r="F168" s="30">
        <v>17697</v>
      </c>
      <c r="G168" s="28">
        <v>5.91</v>
      </c>
      <c r="H168" s="31">
        <f t="shared" si="89"/>
        <v>104589.27</v>
      </c>
      <c r="I168" s="31">
        <v>10</v>
      </c>
      <c r="J168" s="31">
        <f t="shared" si="90"/>
        <v>10458.927000000001</v>
      </c>
      <c r="K168" s="31"/>
      <c r="L168" s="43">
        <f t="shared" si="91"/>
        <v>0</v>
      </c>
      <c r="M168" s="31"/>
      <c r="N168" s="43">
        <f t="shared" si="92"/>
        <v>0</v>
      </c>
      <c r="O168" s="31">
        <v>150</v>
      </c>
      <c r="P168" s="31">
        <f t="shared" si="93"/>
        <v>26545.5</v>
      </c>
      <c r="Q168" s="31"/>
      <c r="R168" s="31">
        <f t="shared" si="94"/>
        <v>0</v>
      </c>
      <c r="S168" s="31">
        <f t="shared" si="95"/>
        <v>141593.69699999999</v>
      </c>
      <c r="T168" s="273">
        <v>0.5</v>
      </c>
      <c r="U168" s="31">
        <f t="shared" si="96"/>
        <v>70796.848499999993</v>
      </c>
      <c r="V168" s="210">
        <v>3.42</v>
      </c>
      <c r="W168" s="211">
        <f>H168*V168</f>
        <v>357695.30340000003</v>
      </c>
      <c r="X168" s="211">
        <f>(W168*1.1+(L168+N168+P168+R168))*T168</f>
        <v>210005.16687000004</v>
      </c>
      <c r="Y168" s="166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</row>
    <row r="169" spans="1:82" s="410" customFormat="1" ht="38.25" customHeight="1">
      <c r="A169" s="32">
        <v>6</v>
      </c>
      <c r="B169" s="57" t="s">
        <v>67</v>
      </c>
      <c r="C169" s="32" t="s">
        <v>23</v>
      </c>
      <c r="D169" s="31" t="s">
        <v>683</v>
      </c>
      <c r="E169" s="31"/>
      <c r="F169" s="30">
        <v>17697</v>
      </c>
      <c r="G169" s="28">
        <v>4.3499999999999996</v>
      </c>
      <c r="H169" s="31">
        <f t="shared" si="89"/>
        <v>76981.95</v>
      </c>
      <c r="I169" s="31">
        <v>10</v>
      </c>
      <c r="J169" s="31">
        <f t="shared" si="90"/>
        <v>7698.1949999999997</v>
      </c>
      <c r="K169" s="31"/>
      <c r="L169" s="43">
        <f t="shared" si="91"/>
        <v>0</v>
      </c>
      <c r="M169" s="31"/>
      <c r="N169" s="43">
        <f t="shared" si="92"/>
        <v>0</v>
      </c>
      <c r="O169" s="31">
        <v>150</v>
      </c>
      <c r="P169" s="31">
        <f t="shared" si="93"/>
        <v>26545.5</v>
      </c>
      <c r="Q169" s="31"/>
      <c r="R169" s="31">
        <f t="shared" si="94"/>
        <v>0</v>
      </c>
      <c r="S169" s="31">
        <f t="shared" si="95"/>
        <v>111225.64499999999</v>
      </c>
      <c r="T169" s="273">
        <v>0.5</v>
      </c>
      <c r="U169" s="31">
        <f t="shared" si="96"/>
        <v>55612.822499999995</v>
      </c>
      <c r="V169" s="210">
        <v>3.42</v>
      </c>
      <c r="W169" s="211">
        <f>H169*V169</f>
        <v>263278.26899999997</v>
      </c>
      <c r="X169" s="211">
        <f>(W169*1.1+(L169+N169+P169+R169))*T169</f>
        <v>158075.79795000001</v>
      </c>
      <c r="Y169" s="208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</row>
    <row r="170" spans="1:82" s="410" customFormat="1" ht="38.25" customHeight="1">
      <c r="A170" s="32">
        <v>7</v>
      </c>
      <c r="B170" s="57" t="s">
        <v>67</v>
      </c>
      <c r="C170" s="32" t="s">
        <v>23</v>
      </c>
      <c r="D170" s="31" t="s">
        <v>713</v>
      </c>
      <c r="E170" s="31"/>
      <c r="F170" s="30">
        <v>17697</v>
      </c>
      <c r="G170" s="28">
        <v>4.3</v>
      </c>
      <c r="H170" s="31">
        <f t="shared" si="89"/>
        <v>76097.099999999991</v>
      </c>
      <c r="I170" s="31">
        <v>10</v>
      </c>
      <c r="J170" s="31">
        <f t="shared" si="90"/>
        <v>7609.7099999999991</v>
      </c>
      <c r="K170" s="31"/>
      <c r="L170" s="43">
        <f t="shared" si="91"/>
        <v>0</v>
      </c>
      <c r="M170" s="31"/>
      <c r="N170" s="43">
        <f t="shared" si="92"/>
        <v>0</v>
      </c>
      <c r="O170" s="31">
        <v>150</v>
      </c>
      <c r="P170" s="31">
        <f t="shared" si="93"/>
        <v>26545.5</v>
      </c>
      <c r="Q170" s="31"/>
      <c r="R170" s="31">
        <f t="shared" si="94"/>
        <v>0</v>
      </c>
      <c r="S170" s="31">
        <f t="shared" si="95"/>
        <v>110252.31</v>
      </c>
      <c r="T170" s="273">
        <v>0.5</v>
      </c>
      <c r="U170" s="31">
        <f t="shared" si="96"/>
        <v>55126.154999999999</v>
      </c>
      <c r="V170" s="210">
        <v>3.42</v>
      </c>
      <c r="W170" s="211">
        <f>H170*V170</f>
        <v>260252.08199999997</v>
      </c>
      <c r="X170" s="211">
        <f>(W170*1.1+(L170+N170+P170+R170))*T170</f>
        <v>156411.39509999999</v>
      </c>
      <c r="Y170" s="208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</row>
    <row r="171" spans="1:82" ht="42.6" customHeight="1">
      <c r="A171" s="32">
        <v>8</v>
      </c>
      <c r="B171" s="57" t="s">
        <v>63</v>
      </c>
      <c r="C171" s="32" t="s">
        <v>23</v>
      </c>
      <c r="D171" s="32" t="s">
        <v>681</v>
      </c>
      <c r="E171" s="233"/>
      <c r="F171" s="30">
        <v>17697</v>
      </c>
      <c r="G171" s="28">
        <v>4.4000000000000004</v>
      </c>
      <c r="H171" s="31">
        <f t="shared" si="89"/>
        <v>77866.8</v>
      </c>
      <c r="I171" s="31">
        <v>10</v>
      </c>
      <c r="J171" s="31">
        <f t="shared" si="90"/>
        <v>7786.68</v>
      </c>
      <c r="K171" s="31"/>
      <c r="L171" s="43">
        <f t="shared" si="91"/>
        <v>0</v>
      </c>
      <c r="M171" s="31"/>
      <c r="N171" s="43">
        <f t="shared" si="92"/>
        <v>0</v>
      </c>
      <c r="O171" s="31">
        <v>150</v>
      </c>
      <c r="P171" s="31">
        <f t="shared" si="93"/>
        <v>26545.5</v>
      </c>
      <c r="Q171" s="31"/>
      <c r="R171" s="31">
        <f t="shared" si="94"/>
        <v>0</v>
      </c>
      <c r="S171" s="31">
        <f t="shared" si="95"/>
        <v>112198.98000000001</v>
      </c>
      <c r="T171" s="273">
        <v>0.25</v>
      </c>
      <c r="U171" s="31">
        <f t="shared" si="96"/>
        <v>28049.745000000003</v>
      </c>
      <c r="V171" s="210">
        <v>3.42</v>
      </c>
      <c r="W171" s="211">
        <f>H171*V171</f>
        <v>266304.45600000001</v>
      </c>
      <c r="X171" s="211">
        <f>(W171*1.1+(L171+N171+P171+R171))*T171</f>
        <v>79870.10040000001</v>
      </c>
      <c r="Y171" s="166"/>
      <c r="Z171" s="3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</row>
    <row r="172" spans="1:82" s="410" customFormat="1">
      <c r="A172" s="31"/>
      <c r="B172" s="114" t="s">
        <v>3</v>
      </c>
      <c r="C172" s="412"/>
      <c r="D172" s="412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108">
        <f>SUM(T164:T171)</f>
        <v>4.75</v>
      </c>
      <c r="U172" s="88">
        <f>SUM(U164:U171)</f>
        <v>542629.83825000003</v>
      </c>
      <c r="V172" s="88"/>
      <c r="W172" s="88"/>
      <c r="X172" s="88">
        <f>SUM(X164:X171)</f>
        <v>1550653.5243150003</v>
      </c>
      <c r="Y172" s="208"/>
      <c r="Z172" s="2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</row>
    <row r="173" spans="1:82">
      <c r="A173" s="73"/>
      <c r="B173" s="116"/>
      <c r="C173" s="73"/>
      <c r="D173" s="67"/>
      <c r="E173" s="117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234"/>
      <c r="U173" s="91"/>
      <c r="V173" s="91"/>
      <c r="W173" s="91"/>
      <c r="X173" s="91"/>
      <c r="Y173" s="166"/>
      <c r="Z173" s="166"/>
      <c r="AA173" s="166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</row>
    <row r="174" spans="1:82">
      <c r="A174" s="73"/>
      <c r="B174" s="116"/>
      <c r="C174" s="73"/>
      <c r="D174" s="67"/>
      <c r="E174" s="117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275"/>
      <c r="U174" s="89"/>
      <c r="V174" s="166"/>
      <c r="W174" s="213"/>
      <c r="X174" s="213"/>
      <c r="Y174" s="166"/>
      <c r="Z174" s="166"/>
      <c r="AA174" s="166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</row>
    <row r="175" spans="1:82">
      <c r="A175" s="48"/>
      <c r="D175" s="48"/>
      <c r="E175" s="115"/>
      <c r="F175" s="413" t="s">
        <v>130</v>
      </c>
      <c r="G175" s="48"/>
      <c r="H175" s="124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339"/>
      <c r="U175" s="413"/>
      <c r="V175" s="166"/>
      <c r="W175" s="213"/>
      <c r="X175" s="213"/>
      <c r="Z175" s="166"/>
    </row>
    <row r="176" spans="1:82" ht="27.75" customHeight="1">
      <c r="A176" s="32">
        <v>1</v>
      </c>
      <c r="B176" s="47" t="s">
        <v>389</v>
      </c>
      <c r="C176" s="35" t="s">
        <v>38</v>
      </c>
      <c r="D176" s="37" t="s">
        <v>717</v>
      </c>
      <c r="E176" s="31"/>
      <c r="F176" s="69">
        <v>17697</v>
      </c>
      <c r="G176" s="28">
        <v>5.82</v>
      </c>
      <c r="H176" s="31">
        <f>F176*G176</f>
        <v>102996.54000000001</v>
      </c>
      <c r="I176" s="31">
        <v>10</v>
      </c>
      <c r="J176" s="31">
        <f>F176*G176*I176/100</f>
        <v>10299.654000000002</v>
      </c>
      <c r="K176" s="31"/>
      <c r="L176" s="43">
        <f>K176*F176/100</f>
        <v>0</v>
      </c>
      <c r="M176" s="31">
        <v>20</v>
      </c>
      <c r="N176" s="43">
        <f>M176*F176/100</f>
        <v>3539.4</v>
      </c>
      <c r="O176" s="31"/>
      <c r="P176" s="31">
        <f>O176*F176/100</f>
        <v>0</v>
      </c>
      <c r="Q176" s="31"/>
      <c r="R176" s="31"/>
      <c r="S176" s="31">
        <f t="shared" ref="S176:S192" si="97">H176+J176+L176+N176+P176+R176</f>
        <v>116835.59400000001</v>
      </c>
      <c r="T176" s="273">
        <v>1</v>
      </c>
      <c r="U176" s="31">
        <f>S176*T176</f>
        <v>116835.59400000001</v>
      </c>
      <c r="V176" s="210">
        <v>3.42</v>
      </c>
      <c r="W176" s="211">
        <f>H176*V176</f>
        <v>352248.16680000001</v>
      </c>
      <c r="X176" s="211">
        <f>(W176*1.1+(L176+N176+P176+R176))*T176</f>
        <v>391012.38348000008</v>
      </c>
    </row>
    <row r="177" spans="1:82" ht="25.5" customHeight="1">
      <c r="A177" s="32">
        <v>2</v>
      </c>
      <c r="B177" s="47" t="s">
        <v>131</v>
      </c>
      <c r="C177" s="35" t="s">
        <v>23</v>
      </c>
      <c r="D177" s="37" t="s">
        <v>734</v>
      </c>
      <c r="E177" s="31"/>
      <c r="F177" s="30">
        <v>17697</v>
      </c>
      <c r="G177" s="37">
        <v>4.26</v>
      </c>
      <c r="H177" s="31">
        <f>F177*G177</f>
        <v>75389.22</v>
      </c>
      <c r="I177" s="31">
        <v>10</v>
      </c>
      <c r="J177" s="31">
        <f>F177*G177*I177/100</f>
        <v>7538.9219999999996</v>
      </c>
      <c r="K177" s="31"/>
      <c r="L177" s="43">
        <f>K177*F177/100</f>
        <v>0</v>
      </c>
      <c r="M177" s="31">
        <v>20</v>
      </c>
      <c r="N177" s="43">
        <f>M177*F177/100</f>
        <v>3539.4</v>
      </c>
      <c r="O177" s="31"/>
      <c r="P177" s="31">
        <f>O177*F177/100</f>
        <v>0</v>
      </c>
      <c r="Q177" s="31"/>
      <c r="R177" s="31"/>
      <c r="S177" s="31">
        <f>H177+J177+L177+N177+P177+R177</f>
        <v>86467.542000000001</v>
      </c>
      <c r="T177" s="273">
        <v>1.5</v>
      </c>
      <c r="U177" s="31">
        <f>S177*T177</f>
        <v>129701.31299999999</v>
      </c>
      <c r="V177" s="210">
        <v>3.42</v>
      </c>
      <c r="W177" s="211">
        <f>H177*V177</f>
        <v>257831.1324</v>
      </c>
      <c r="X177" s="211">
        <f>(W177*1.1+(L177+N177+P177+R177))*T177</f>
        <v>430730.46846000012</v>
      </c>
      <c r="Y177" s="25"/>
    </row>
    <row r="178" spans="1:82" ht="25.5" customHeight="1">
      <c r="A178" s="32">
        <v>3</v>
      </c>
      <c r="B178" s="47" t="s">
        <v>131</v>
      </c>
      <c r="C178" s="35" t="s">
        <v>23</v>
      </c>
      <c r="D178" s="37" t="s">
        <v>714</v>
      </c>
      <c r="E178" s="31"/>
      <c r="F178" s="30">
        <v>17697</v>
      </c>
      <c r="G178" s="37">
        <v>4.21</v>
      </c>
      <c r="H178" s="31">
        <f>F178*G178</f>
        <v>74504.37</v>
      </c>
      <c r="I178" s="31">
        <v>10</v>
      </c>
      <c r="J178" s="31">
        <f>F178*G178*I178/100</f>
        <v>7450.4369999999999</v>
      </c>
      <c r="K178" s="31"/>
      <c r="L178" s="43">
        <f>K178*F178/100</f>
        <v>0</v>
      </c>
      <c r="M178" s="31">
        <v>20</v>
      </c>
      <c r="N178" s="43">
        <f>M178*F178/100</f>
        <v>3539.4</v>
      </c>
      <c r="O178" s="31"/>
      <c r="P178" s="31">
        <f>O178*F178/100</f>
        <v>0</v>
      </c>
      <c r="Q178" s="31"/>
      <c r="R178" s="31"/>
      <c r="S178" s="31">
        <f>H178+J178+L178+N178+P178+R178</f>
        <v>85494.206999999995</v>
      </c>
      <c r="T178" s="273">
        <v>1.5</v>
      </c>
      <c r="U178" s="31">
        <f>S178*T178</f>
        <v>128241.31049999999</v>
      </c>
      <c r="V178" s="210">
        <v>3.42</v>
      </c>
      <c r="W178" s="211">
        <f>H178*V178</f>
        <v>254804.94539999997</v>
      </c>
      <c r="X178" s="211">
        <f>(W178*1.1+(L178+N178+P178+R178))*T178</f>
        <v>425737.25991000002</v>
      </c>
      <c r="Y178" s="25"/>
    </row>
    <row r="179" spans="1:82" ht="25.5" customHeight="1">
      <c r="A179" s="32">
        <v>4</v>
      </c>
      <c r="B179" s="47" t="s">
        <v>391</v>
      </c>
      <c r="C179" s="35" t="s">
        <v>23</v>
      </c>
      <c r="D179" s="37" t="s">
        <v>702</v>
      </c>
      <c r="E179" s="31"/>
      <c r="F179" s="30">
        <v>17697</v>
      </c>
      <c r="G179" s="37">
        <v>4.17</v>
      </c>
      <c r="H179" s="31">
        <f>F179*G179</f>
        <v>73796.490000000005</v>
      </c>
      <c r="I179" s="31">
        <v>10</v>
      </c>
      <c r="J179" s="31">
        <f>F179*G179*I179/100</f>
        <v>7379.6490000000003</v>
      </c>
      <c r="K179" s="31"/>
      <c r="L179" s="43">
        <f>K179*F179/100</f>
        <v>0</v>
      </c>
      <c r="M179" s="31">
        <v>20</v>
      </c>
      <c r="N179" s="43">
        <f>M179*F179/100</f>
        <v>3539.4</v>
      </c>
      <c r="O179" s="31"/>
      <c r="P179" s="31">
        <f>O179*F179/100</f>
        <v>0</v>
      </c>
      <c r="Q179" s="31"/>
      <c r="R179" s="31"/>
      <c r="S179" s="31">
        <f>H179+J179+L179+N179+P179+R179</f>
        <v>84715.539000000004</v>
      </c>
      <c r="T179" s="273">
        <v>0.5</v>
      </c>
      <c r="U179" s="31">
        <f>S179*T179</f>
        <v>42357.769500000002</v>
      </c>
      <c r="V179" s="210">
        <v>3.42</v>
      </c>
      <c r="W179" s="211">
        <f>H179*V179</f>
        <v>252383.9958</v>
      </c>
      <c r="X179" s="211">
        <f>(W179*1.1+(L179+N179+P179+R179))*T179</f>
        <v>140580.89769000001</v>
      </c>
      <c r="Y179" s="25"/>
    </row>
    <row r="180" spans="1:82" ht="25.8" customHeight="1">
      <c r="A180" s="32">
        <v>5</v>
      </c>
      <c r="B180" s="47" t="s">
        <v>392</v>
      </c>
      <c r="C180" s="35" t="s">
        <v>42</v>
      </c>
      <c r="D180" s="37" t="s">
        <v>715</v>
      </c>
      <c r="E180" s="31">
        <v>2</v>
      </c>
      <c r="F180" s="30">
        <v>17697</v>
      </c>
      <c r="G180" s="37">
        <v>5.04</v>
      </c>
      <c r="H180" s="31">
        <f>F180*G180</f>
        <v>89192.88</v>
      </c>
      <c r="I180" s="31">
        <v>10</v>
      </c>
      <c r="J180" s="31">
        <f>F180*G180*I180/100</f>
        <v>8919.2880000000005</v>
      </c>
      <c r="K180" s="31"/>
      <c r="L180" s="43">
        <f>K180*F180/100</f>
        <v>0</v>
      </c>
      <c r="M180" s="31">
        <v>20</v>
      </c>
      <c r="N180" s="43">
        <f>M180*F180/100</f>
        <v>3539.4</v>
      </c>
      <c r="O180" s="31"/>
      <c r="P180" s="31">
        <f>O180*F180/100</f>
        <v>0</v>
      </c>
      <c r="Q180" s="31"/>
      <c r="R180" s="31"/>
      <c r="S180" s="31">
        <f>H180+J180+L180+N180+P180+R180</f>
        <v>101651.568</v>
      </c>
      <c r="T180" s="273">
        <v>0.75</v>
      </c>
      <c r="U180" s="31">
        <f>S180*T180</f>
        <v>76238.676000000007</v>
      </c>
      <c r="V180" s="210">
        <v>3.42</v>
      </c>
      <c r="W180" s="211">
        <f>H180*V180</f>
        <v>305039.6496</v>
      </c>
      <c r="X180" s="211">
        <f>(W180*1.1+(L180+N180+P180+R180))*T180</f>
        <v>254312.26092000003</v>
      </c>
    </row>
    <row r="181" spans="1:82" ht="43.2" customHeight="1">
      <c r="A181" s="32">
        <v>6</v>
      </c>
      <c r="B181" s="39" t="s">
        <v>344</v>
      </c>
      <c r="C181" s="35" t="s">
        <v>24</v>
      </c>
      <c r="D181" s="37" t="s">
        <v>716</v>
      </c>
      <c r="E181" s="31" t="s">
        <v>11</v>
      </c>
      <c r="F181" s="69">
        <v>17697</v>
      </c>
      <c r="G181" s="37">
        <v>5.99</v>
      </c>
      <c r="H181" s="31">
        <f t="shared" ref="H181:H189" si="98">F181*G181</f>
        <v>106005.03</v>
      </c>
      <c r="I181" s="31">
        <v>10</v>
      </c>
      <c r="J181" s="31">
        <f t="shared" ref="J181:J189" si="99">F181*G181*I181/100</f>
        <v>10600.503000000001</v>
      </c>
      <c r="K181" s="31"/>
      <c r="L181" s="43">
        <f t="shared" ref="L181:L192" si="100">K181*F181/100</f>
        <v>0</v>
      </c>
      <c r="M181" s="31">
        <v>20</v>
      </c>
      <c r="N181" s="43">
        <f t="shared" ref="N181:N192" si="101">M181*F181/100</f>
        <v>3539.4</v>
      </c>
      <c r="O181" s="31"/>
      <c r="P181" s="31">
        <f t="shared" ref="P181:P192" si="102">O181*F181/100</f>
        <v>0</v>
      </c>
      <c r="Q181" s="31"/>
      <c r="R181" s="31">
        <f t="shared" ref="R181:R186" si="103">Q181*F181/100</f>
        <v>0</v>
      </c>
      <c r="S181" s="31">
        <f t="shared" si="97"/>
        <v>120144.93299999999</v>
      </c>
      <c r="T181" s="273">
        <v>1.25</v>
      </c>
      <c r="U181" s="31">
        <f t="shared" ref="U181:U192" si="104">S181*T181</f>
        <v>150181.16624999998</v>
      </c>
      <c r="V181" s="210">
        <v>3.42</v>
      </c>
      <c r="W181" s="211">
        <f>H181*V181</f>
        <v>362537.20259999996</v>
      </c>
      <c r="X181" s="211">
        <f>(W181*1.1+(L181+N181+P181+R181))*T181</f>
        <v>502912.903575</v>
      </c>
      <c r="Y181" s="166"/>
    </row>
    <row r="182" spans="1:82" ht="46.2" customHeight="1">
      <c r="A182" s="32">
        <v>7</v>
      </c>
      <c r="B182" s="39" t="s">
        <v>344</v>
      </c>
      <c r="C182" s="35" t="s">
        <v>23</v>
      </c>
      <c r="D182" s="28" t="s">
        <v>717</v>
      </c>
      <c r="E182" s="31"/>
      <c r="F182" s="30">
        <v>17697</v>
      </c>
      <c r="G182" s="30">
        <v>4.4000000000000004</v>
      </c>
      <c r="H182" s="31">
        <f t="shared" si="98"/>
        <v>77866.8</v>
      </c>
      <c r="I182" s="31">
        <v>10</v>
      </c>
      <c r="J182" s="31">
        <f t="shared" si="99"/>
        <v>7786.68</v>
      </c>
      <c r="K182" s="31"/>
      <c r="L182" s="43">
        <f t="shared" si="100"/>
        <v>0</v>
      </c>
      <c r="M182" s="31">
        <v>20</v>
      </c>
      <c r="N182" s="43">
        <f t="shared" si="101"/>
        <v>3539.4</v>
      </c>
      <c r="O182" s="31"/>
      <c r="P182" s="31">
        <f t="shared" si="102"/>
        <v>0</v>
      </c>
      <c r="Q182" s="31"/>
      <c r="R182" s="31">
        <f t="shared" si="103"/>
        <v>0</v>
      </c>
      <c r="S182" s="31">
        <f t="shared" si="97"/>
        <v>89192.88</v>
      </c>
      <c r="T182" s="273">
        <v>0.75</v>
      </c>
      <c r="U182" s="31">
        <f t="shared" si="104"/>
        <v>66894.66</v>
      </c>
      <c r="V182" s="210">
        <v>3.42</v>
      </c>
      <c r="W182" s="211">
        <f>H182*V182</f>
        <v>266304.45600000001</v>
      </c>
      <c r="X182" s="211">
        <f>(W182*1.1+(L182+N182+P182+R182))*T182</f>
        <v>222355.72620000003</v>
      </c>
      <c r="Y182" s="166"/>
    </row>
    <row r="183" spans="1:82" ht="40.799999999999997">
      <c r="A183" s="32">
        <v>8</v>
      </c>
      <c r="B183" s="39" t="s">
        <v>344</v>
      </c>
      <c r="C183" s="35" t="s">
        <v>23</v>
      </c>
      <c r="D183" s="28" t="s">
        <v>708</v>
      </c>
      <c r="E183" s="31"/>
      <c r="F183" s="30">
        <v>17697</v>
      </c>
      <c r="G183" s="30">
        <v>4.21</v>
      </c>
      <c r="H183" s="31">
        <f t="shared" si="98"/>
        <v>74504.37</v>
      </c>
      <c r="I183" s="31">
        <v>10</v>
      </c>
      <c r="J183" s="31">
        <f t="shared" si="99"/>
        <v>7450.4369999999999</v>
      </c>
      <c r="K183" s="31"/>
      <c r="L183" s="43">
        <f t="shared" si="100"/>
        <v>0</v>
      </c>
      <c r="M183" s="31">
        <v>20</v>
      </c>
      <c r="N183" s="43">
        <f t="shared" si="101"/>
        <v>3539.4</v>
      </c>
      <c r="O183" s="31"/>
      <c r="P183" s="31">
        <f t="shared" si="102"/>
        <v>0</v>
      </c>
      <c r="Q183" s="31"/>
      <c r="R183" s="31">
        <f t="shared" si="103"/>
        <v>0</v>
      </c>
      <c r="S183" s="31">
        <f t="shared" si="97"/>
        <v>85494.206999999995</v>
      </c>
      <c r="T183" s="273">
        <v>0.25</v>
      </c>
      <c r="U183" s="31">
        <f t="shared" si="104"/>
        <v>21373.551749999999</v>
      </c>
      <c r="V183" s="210">
        <v>3.42</v>
      </c>
      <c r="W183" s="211">
        <f>H183*V183</f>
        <v>254804.94539999997</v>
      </c>
      <c r="X183" s="211">
        <f>(W183*1.1+(L183+N183+P183+R183))*T183</f>
        <v>70956.209985000009</v>
      </c>
      <c r="Y183" s="166"/>
    </row>
    <row r="184" spans="1:82" ht="40.799999999999997">
      <c r="A184" s="32">
        <v>9</v>
      </c>
      <c r="B184" s="39" t="s">
        <v>344</v>
      </c>
      <c r="C184" s="35" t="s">
        <v>23</v>
      </c>
      <c r="D184" s="30" t="s">
        <v>738</v>
      </c>
      <c r="E184" s="31"/>
      <c r="F184" s="30">
        <v>17697</v>
      </c>
      <c r="G184" s="28">
        <v>4.7699999999999996</v>
      </c>
      <c r="H184" s="31">
        <f t="shared" si="98"/>
        <v>84414.689999999988</v>
      </c>
      <c r="I184" s="31">
        <v>10</v>
      </c>
      <c r="J184" s="31">
        <f t="shared" si="99"/>
        <v>8441.4689999999991</v>
      </c>
      <c r="K184" s="31"/>
      <c r="L184" s="43">
        <f t="shared" si="100"/>
        <v>0</v>
      </c>
      <c r="M184" s="31">
        <v>20</v>
      </c>
      <c r="N184" s="43">
        <f t="shared" si="101"/>
        <v>3539.4</v>
      </c>
      <c r="O184" s="31"/>
      <c r="P184" s="31">
        <f t="shared" si="102"/>
        <v>0</v>
      </c>
      <c r="Q184" s="31"/>
      <c r="R184" s="31">
        <f t="shared" si="103"/>
        <v>0</v>
      </c>
      <c r="S184" s="31">
        <f t="shared" si="97"/>
        <v>96395.558999999979</v>
      </c>
      <c r="T184" s="273">
        <v>0.5</v>
      </c>
      <c r="U184" s="31">
        <f t="shared" si="104"/>
        <v>48197.77949999999</v>
      </c>
      <c r="V184" s="210">
        <v>3.42</v>
      </c>
      <c r="W184" s="211">
        <f>H184*V184</f>
        <v>288698.23979999998</v>
      </c>
      <c r="X184" s="211">
        <f>(W184*1.1+(L184+N184+P184+R184))*T184</f>
        <v>160553.73189000002</v>
      </c>
      <c r="Y184" s="166"/>
    </row>
    <row r="185" spans="1:82" ht="40.799999999999997">
      <c r="A185" s="32">
        <v>10</v>
      </c>
      <c r="B185" s="39" t="s">
        <v>390</v>
      </c>
      <c r="C185" s="35" t="s">
        <v>23</v>
      </c>
      <c r="D185" s="28" t="s">
        <v>719</v>
      </c>
      <c r="E185" s="31"/>
      <c r="F185" s="30">
        <v>17697</v>
      </c>
      <c r="G185" s="30">
        <v>4.7699999999999996</v>
      </c>
      <c r="H185" s="31">
        <f>F185*G185</f>
        <v>84414.689999999988</v>
      </c>
      <c r="I185" s="31">
        <v>10</v>
      </c>
      <c r="J185" s="31">
        <f>F185*G185*I185/100</f>
        <v>8441.4689999999991</v>
      </c>
      <c r="K185" s="31"/>
      <c r="L185" s="43">
        <f t="shared" si="100"/>
        <v>0</v>
      </c>
      <c r="M185" s="31">
        <v>20</v>
      </c>
      <c r="N185" s="43">
        <f t="shared" si="101"/>
        <v>3539.4</v>
      </c>
      <c r="O185" s="31"/>
      <c r="P185" s="31">
        <f t="shared" si="102"/>
        <v>0</v>
      </c>
      <c r="Q185" s="31"/>
      <c r="R185" s="31">
        <f t="shared" si="103"/>
        <v>0</v>
      </c>
      <c r="S185" s="31">
        <f t="shared" si="97"/>
        <v>96395.558999999979</v>
      </c>
      <c r="T185" s="273">
        <v>1.25</v>
      </c>
      <c r="U185" s="31">
        <f>S185*T185</f>
        <v>120494.44874999998</v>
      </c>
      <c r="V185" s="210">
        <v>3.42</v>
      </c>
      <c r="W185" s="211">
        <f>H185*V185</f>
        <v>288698.23979999998</v>
      </c>
      <c r="X185" s="211">
        <f>(W185*1.1+(L185+N185+P185+R185))*T185</f>
        <v>401384.32972500008</v>
      </c>
      <c r="Y185" s="25"/>
      <c r="Z185" s="166"/>
    </row>
    <row r="186" spans="1:82" ht="40.799999999999997">
      <c r="A186" s="32">
        <v>11</v>
      </c>
      <c r="B186" s="39" t="s">
        <v>345</v>
      </c>
      <c r="C186" s="35" t="s">
        <v>23</v>
      </c>
      <c r="D186" s="30" t="s">
        <v>710</v>
      </c>
      <c r="E186" s="31"/>
      <c r="F186" s="30">
        <v>17697</v>
      </c>
      <c r="G186" s="28">
        <v>4.7699999999999996</v>
      </c>
      <c r="H186" s="31">
        <f>F186*G186</f>
        <v>84414.689999999988</v>
      </c>
      <c r="I186" s="31">
        <v>10</v>
      </c>
      <c r="J186" s="31">
        <f>F186*G186*I186/100</f>
        <v>8441.4689999999991</v>
      </c>
      <c r="K186" s="31"/>
      <c r="L186" s="43"/>
      <c r="M186" s="31">
        <v>20</v>
      </c>
      <c r="N186" s="43">
        <f t="shared" si="101"/>
        <v>3539.4</v>
      </c>
      <c r="O186" s="31"/>
      <c r="P186" s="31">
        <f t="shared" si="102"/>
        <v>0</v>
      </c>
      <c r="Q186" s="31"/>
      <c r="R186" s="31">
        <f t="shared" si="103"/>
        <v>0</v>
      </c>
      <c r="S186" s="31">
        <f t="shared" si="97"/>
        <v>96395.558999999979</v>
      </c>
      <c r="T186" s="273">
        <v>0.5</v>
      </c>
      <c r="U186" s="31">
        <f>S186*T186</f>
        <v>48197.77949999999</v>
      </c>
      <c r="V186" s="210">
        <v>3.42</v>
      </c>
      <c r="W186" s="211">
        <f>H186*V186</f>
        <v>288698.23979999998</v>
      </c>
      <c r="X186" s="211">
        <f>(W186*1.1+(L186+N186+P186+R186))*T186</f>
        <v>160553.73189000002</v>
      </c>
      <c r="Y186" s="25"/>
      <c r="Z186" s="166"/>
    </row>
    <row r="187" spans="1:82" ht="44.4" customHeight="1">
      <c r="A187" s="32">
        <v>12</v>
      </c>
      <c r="B187" s="39" t="s">
        <v>345</v>
      </c>
      <c r="C187" s="35" t="s">
        <v>23</v>
      </c>
      <c r="D187" s="37" t="s">
        <v>720</v>
      </c>
      <c r="E187" s="31"/>
      <c r="F187" s="69">
        <v>17697</v>
      </c>
      <c r="G187" s="37">
        <v>4.7699999999999996</v>
      </c>
      <c r="H187" s="31">
        <f t="shared" si="98"/>
        <v>84414.689999999988</v>
      </c>
      <c r="I187" s="31">
        <v>10</v>
      </c>
      <c r="J187" s="31">
        <f t="shared" si="99"/>
        <v>8441.4689999999991</v>
      </c>
      <c r="K187" s="31"/>
      <c r="L187" s="43">
        <f t="shared" si="100"/>
        <v>0</v>
      </c>
      <c r="M187" s="31">
        <v>20</v>
      </c>
      <c r="N187" s="43">
        <f t="shared" si="101"/>
        <v>3539.4</v>
      </c>
      <c r="O187" s="31"/>
      <c r="P187" s="31">
        <f t="shared" si="102"/>
        <v>0</v>
      </c>
      <c r="Q187" s="31"/>
      <c r="R187" s="31"/>
      <c r="S187" s="31">
        <f t="shared" si="97"/>
        <v>96395.558999999979</v>
      </c>
      <c r="T187" s="273">
        <v>1</v>
      </c>
      <c r="U187" s="31">
        <f t="shared" si="104"/>
        <v>96395.558999999979</v>
      </c>
      <c r="V187" s="210">
        <v>3.42</v>
      </c>
      <c r="W187" s="211">
        <f>H187*V187</f>
        <v>288698.23979999998</v>
      </c>
      <c r="X187" s="211">
        <f>(W187*1.1+(L187+N187+P187+R187))*T187</f>
        <v>321107.46378000005</v>
      </c>
      <c r="Y187" s="166"/>
    </row>
    <row r="188" spans="1:82" ht="45" customHeight="1">
      <c r="A188" s="32">
        <v>13</v>
      </c>
      <c r="B188" s="39" t="s">
        <v>345</v>
      </c>
      <c r="C188" s="35" t="s">
        <v>24</v>
      </c>
      <c r="D188" s="28" t="s">
        <v>721</v>
      </c>
      <c r="E188" s="31" t="s">
        <v>11</v>
      </c>
      <c r="F188" s="30">
        <v>17697</v>
      </c>
      <c r="G188" s="28">
        <v>5.83</v>
      </c>
      <c r="H188" s="31">
        <f t="shared" si="98"/>
        <v>103173.51</v>
      </c>
      <c r="I188" s="31">
        <v>10</v>
      </c>
      <c r="J188" s="31">
        <f t="shared" si="99"/>
        <v>10317.351000000001</v>
      </c>
      <c r="K188" s="31"/>
      <c r="L188" s="43"/>
      <c r="M188" s="31">
        <v>20</v>
      </c>
      <c r="N188" s="43">
        <f t="shared" si="101"/>
        <v>3539.4</v>
      </c>
      <c r="O188" s="31"/>
      <c r="P188" s="31">
        <f t="shared" si="102"/>
        <v>0</v>
      </c>
      <c r="Q188" s="31"/>
      <c r="R188" s="31">
        <f>Q188*F188/100</f>
        <v>0</v>
      </c>
      <c r="S188" s="31">
        <f t="shared" si="97"/>
        <v>117030.26099999998</v>
      </c>
      <c r="T188" s="273">
        <v>0.25</v>
      </c>
      <c r="U188" s="31">
        <f t="shared" si="104"/>
        <v>29257.565249999996</v>
      </c>
      <c r="V188" s="210">
        <v>3.42</v>
      </c>
      <c r="W188" s="211">
        <f>H188*V188</f>
        <v>352853.40419999999</v>
      </c>
      <c r="X188" s="211">
        <f>(W188*1.1+(L188+N188+P188+R188))*T188</f>
        <v>97919.536155000009</v>
      </c>
      <c r="Y188" s="166"/>
      <c r="Z188" s="166"/>
      <c r="AA188" s="166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</row>
    <row r="189" spans="1:82" ht="43.2" customHeight="1">
      <c r="A189" s="32">
        <v>14</v>
      </c>
      <c r="B189" s="39" t="s">
        <v>345</v>
      </c>
      <c r="C189" s="35" t="s">
        <v>24</v>
      </c>
      <c r="D189" s="28" t="s">
        <v>696</v>
      </c>
      <c r="E189" s="31" t="s">
        <v>11</v>
      </c>
      <c r="F189" s="30">
        <v>17697</v>
      </c>
      <c r="G189" s="30">
        <v>5.99</v>
      </c>
      <c r="H189" s="31">
        <f t="shared" si="98"/>
        <v>106005.03</v>
      </c>
      <c r="I189" s="31">
        <v>10</v>
      </c>
      <c r="J189" s="31">
        <f t="shared" si="99"/>
        <v>10600.503000000001</v>
      </c>
      <c r="K189" s="31"/>
      <c r="L189" s="43">
        <f t="shared" si="100"/>
        <v>0</v>
      </c>
      <c r="M189" s="31">
        <v>20</v>
      </c>
      <c r="N189" s="43">
        <f t="shared" si="101"/>
        <v>3539.4</v>
      </c>
      <c r="O189" s="31"/>
      <c r="P189" s="31">
        <f t="shared" si="102"/>
        <v>0</v>
      </c>
      <c r="Q189" s="31"/>
      <c r="R189" s="31"/>
      <c r="S189" s="31">
        <f t="shared" si="97"/>
        <v>120144.93299999999</v>
      </c>
      <c r="T189" s="273">
        <v>0.75</v>
      </c>
      <c r="U189" s="31">
        <f t="shared" si="104"/>
        <v>90108.69975</v>
      </c>
      <c r="V189" s="210">
        <v>3.42</v>
      </c>
      <c r="W189" s="211">
        <f>H189*V189</f>
        <v>362537.20259999996</v>
      </c>
      <c r="X189" s="211">
        <f>(W189*1.1+(L189+N189+P189+R189))*T189</f>
        <v>301747.74214500003</v>
      </c>
      <c r="Y189" s="166"/>
      <c r="AA189" s="166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</row>
    <row r="190" spans="1:82" ht="46.8" customHeight="1">
      <c r="A190" s="32">
        <v>15</v>
      </c>
      <c r="B190" s="39" t="s">
        <v>345</v>
      </c>
      <c r="C190" s="35" t="s">
        <v>37</v>
      </c>
      <c r="D190" s="30" t="s">
        <v>722</v>
      </c>
      <c r="E190" s="31">
        <v>1</v>
      </c>
      <c r="F190" s="30">
        <v>17697</v>
      </c>
      <c r="G190" s="28">
        <v>5.14</v>
      </c>
      <c r="H190" s="31">
        <f>F190*G190</f>
        <v>90962.579999999987</v>
      </c>
      <c r="I190" s="31">
        <v>10</v>
      </c>
      <c r="J190" s="31">
        <f>F190*G190*I190/100</f>
        <v>9096.257999999998</v>
      </c>
      <c r="K190" s="31"/>
      <c r="L190" s="43">
        <f>K190*F190/100</f>
        <v>0</v>
      </c>
      <c r="M190" s="31">
        <v>20</v>
      </c>
      <c r="N190" s="43">
        <f>M190*F190/100</f>
        <v>3539.4</v>
      </c>
      <c r="O190" s="31"/>
      <c r="P190" s="31">
        <f>O190*F190/100</f>
        <v>0</v>
      </c>
      <c r="Q190" s="31"/>
      <c r="R190" s="31"/>
      <c r="S190" s="31">
        <f>H190+J190+L190+N190+P190+R190</f>
        <v>103598.23799999998</v>
      </c>
      <c r="T190" s="273">
        <v>0.5</v>
      </c>
      <c r="U190" s="31">
        <f>S190*T190</f>
        <v>51799.118999999992</v>
      </c>
      <c r="V190" s="210">
        <v>3.42</v>
      </c>
      <c r="W190" s="211">
        <f>H190*V190</f>
        <v>311092.02359999996</v>
      </c>
      <c r="X190" s="211">
        <f>(W190*1.1+(L190+N190+P190+R190))*T190</f>
        <v>172870.31297999999</v>
      </c>
      <c r="Y190" s="166"/>
      <c r="AA190" s="166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</row>
    <row r="191" spans="1:82" ht="41.4" customHeight="1">
      <c r="A191" s="32">
        <v>16</v>
      </c>
      <c r="B191" s="39" t="s">
        <v>345</v>
      </c>
      <c r="C191" s="35" t="s">
        <v>24</v>
      </c>
      <c r="D191" s="28" t="s">
        <v>723</v>
      </c>
      <c r="E191" s="31" t="s">
        <v>11</v>
      </c>
      <c r="F191" s="30">
        <v>17697</v>
      </c>
      <c r="G191" s="28">
        <v>5.99</v>
      </c>
      <c r="H191" s="31">
        <f>F191*G191</f>
        <v>106005.03</v>
      </c>
      <c r="I191" s="31">
        <v>10</v>
      </c>
      <c r="J191" s="31">
        <f>F191*G191*I191/100</f>
        <v>10600.503000000001</v>
      </c>
      <c r="K191" s="31"/>
      <c r="L191" s="43">
        <f t="shared" si="100"/>
        <v>0</v>
      </c>
      <c r="M191" s="31">
        <v>20</v>
      </c>
      <c r="N191" s="43">
        <f t="shared" si="101"/>
        <v>3539.4</v>
      </c>
      <c r="O191" s="31"/>
      <c r="P191" s="31">
        <f t="shared" si="102"/>
        <v>0</v>
      </c>
      <c r="Q191" s="31"/>
      <c r="R191" s="31">
        <f>Q191*F191/100</f>
        <v>0</v>
      </c>
      <c r="S191" s="31">
        <f t="shared" si="97"/>
        <v>120144.93299999999</v>
      </c>
      <c r="T191" s="273">
        <v>0.5</v>
      </c>
      <c r="U191" s="31">
        <f>S191*T191</f>
        <v>60072.466499999995</v>
      </c>
      <c r="V191" s="210">
        <v>3.42</v>
      </c>
      <c r="W191" s="211">
        <f>H191*V191</f>
        <v>362537.20259999996</v>
      </c>
      <c r="X191" s="211">
        <f>(W191*1.1+(L191+N191+P191+R191))*T191</f>
        <v>201165.16143000001</v>
      </c>
      <c r="Y191" s="166"/>
      <c r="AA191" s="166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</row>
    <row r="192" spans="1:82" ht="44.4" customHeight="1">
      <c r="A192" s="32">
        <v>17</v>
      </c>
      <c r="B192" s="39" t="s">
        <v>393</v>
      </c>
      <c r="C192" s="35" t="s">
        <v>23</v>
      </c>
      <c r="D192" s="37" t="s">
        <v>702</v>
      </c>
      <c r="E192" s="31"/>
      <c r="F192" s="30">
        <v>17697</v>
      </c>
      <c r="G192" s="37">
        <v>4.17</v>
      </c>
      <c r="H192" s="31">
        <f>F192*G192</f>
        <v>73796.490000000005</v>
      </c>
      <c r="I192" s="31">
        <v>10</v>
      </c>
      <c r="J192" s="31">
        <f>F192*G192*I192/100</f>
        <v>7379.6490000000003</v>
      </c>
      <c r="K192" s="31"/>
      <c r="L192" s="43">
        <f t="shared" si="100"/>
        <v>0</v>
      </c>
      <c r="M192" s="31">
        <v>20</v>
      </c>
      <c r="N192" s="43">
        <f t="shared" si="101"/>
        <v>3539.4</v>
      </c>
      <c r="O192" s="31"/>
      <c r="P192" s="31">
        <f t="shared" si="102"/>
        <v>0</v>
      </c>
      <c r="Q192" s="31"/>
      <c r="R192" s="31">
        <f>Q192*F192/100</f>
        <v>0</v>
      </c>
      <c r="S192" s="31">
        <f t="shared" si="97"/>
        <v>84715.539000000004</v>
      </c>
      <c r="T192" s="273">
        <v>1</v>
      </c>
      <c r="U192" s="31">
        <f t="shared" si="104"/>
        <v>84715.539000000004</v>
      </c>
      <c r="V192" s="210">
        <v>3.42</v>
      </c>
      <c r="W192" s="211">
        <f>H192*V192</f>
        <v>252383.9958</v>
      </c>
      <c r="X192" s="211">
        <f>(W192*1.1+(L192+N192+P192+R192))*T192</f>
        <v>281161.79538000003</v>
      </c>
      <c r="Y192" s="166"/>
      <c r="Z192" s="166"/>
    </row>
    <row r="193" spans="1:82">
      <c r="A193" s="32"/>
      <c r="B193" s="118" t="s">
        <v>3</v>
      </c>
      <c r="C193" s="35"/>
      <c r="D193" s="32"/>
      <c r="E193" s="36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108">
        <f>SUM(T176:T192)</f>
        <v>13.75</v>
      </c>
      <c r="U193" s="88">
        <f>SUM(U176:U192)</f>
        <v>1361062.99725</v>
      </c>
      <c r="V193" s="88"/>
      <c r="W193" s="88"/>
      <c r="X193" s="88">
        <f>SUM(X176:X192)</f>
        <v>4537061.9155949997</v>
      </c>
    </row>
    <row r="194" spans="1:82">
      <c r="A194" s="73"/>
      <c r="B194" s="116"/>
      <c r="C194" s="73"/>
      <c r="D194" s="67"/>
      <c r="E194" s="117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275"/>
      <c r="U194" s="89"/>
      <c r="V194" s="166"/>
      <c r="W194" s="213"/>
      <c r="X194" s="213"/>
      <c r="Y194" s="166"/>
      <c r="AA194" s="166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</row>
    <row r="195" spans="1:82">
      <c r="X195" s="407"/>
      <c r="Z195" s="166"/>
    </row>
    <row r="196" spans="1:82">
      <c r="A196" s="73"/>
      <c r="B196" s="342"/>
      <c r="C196" s="281" t="s">
        <v>346</v>
      </c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166"/>
      <c r="AA196" s="166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</row>
    <row r="197" spans="1:82" ht="28.8" customHeight="1">
      <c r="A197" s="32">
        <v>1</v>
      </c>
      <c r="B197" s="119" t="s">
        <v>290</v>
      </c>
      <c r="C197" s="32" t="s">
        <v>38</v>
      </c>
      <c r="D197" s="28" t="s">
        <v>721</v>
      </c>
      <c r="E197" s="31"/>
      <c r="F197" s="30">
        <v>17697</v>
      </c>
      <c r="G197" s="28">
        <v>5.98</v>
      </c>
      <c r="H197" s="31">
        <f t="shared" ref="H197:H202" si="105">F197*G197</f>
        <v>105828.06000000001</v>
      </c>
      <c r="I197" s="31">
        <v>10</v>
      </c>
      <c r="J197" s="31">
        <f t="shared" ref="J197:J202" si="106">F197*G197*I197/100</f>
        <v>10582.806</v>
      </c>
      <c r="K197" s="31"/>
      <c r="L197" s="43">
        <f>K197*F197/100</f>
        <v>0</v>
      </c>
      <c r="M197" s="31">
        <v>22</v>
      </c>
      <c r="N197" s="43">
        <f t="shared" ref="N197:N202" si="107">M197*F197/100</f>
        <v>3893.34</v>
      </c>
      <c r="O197" s="31"/>
      <c r="P197" s="31">
        <f>O197*F197/100</f>
        <v>0</v>
      </c>
      <c r="Q197" s="31"/>
      <c r="R197" s="31">
        <f t="shared" ref="R197:R202" si="108">Q197*F197/100</f>
        <v>0</v>
      </c>
      <c r="S197" s="31">
        <f t="shared" ref="S197:S202" si="109">H197+J197+L197+N197+P197+R197</f>
        <v>120304.20600000001</v>
      </c>
      <c r="T197" s="273">
        <v>1</v>
      </c>
      <c r="U197" s="31">
        <f t="shared" ref="U197:U202" si="110">S197*T197</f>
        <v>120304.20600000001</v>
      </c>
      <c r="V197" s="210">
        <v>3.42</v>
      </c>
      <c r="W197" s="211">
        <f>H197*V197</f>
        <v>361931.96520000004</v>
      </c>
      <c r="X197" s="211">
        <f>(W197*1.1+(L197+N197+P197+R197))*T197</f>
        <v>402018.50172000012</v>
      </c>
      <c r="Y197" s="166"/>
      <c r="Z197" s="166"/>
      <c r="AA197" s="166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</row>
    <row r="198" spans="1:82" ht="25.8" customHeight="1">
      <c r="A198" s="32">
        <v>2</v>
      </c>
      <c r="B198" s="119" t="s">
        <v>134</v>
      </c>
      <c r="C198" s="32" t="s">
        <v>23</v>
      </c>
      <c r="D198" s="28" t="s">
        <v>721</v>
      </c>
      <c r="E198" s="31"/>
      <c r="F198" s="30">
        <v>17697</v>
      </c>
      <c r="G198" s="28">
        <v>4.6100000000000003</v>
      </c>
      <c r="H198" s="31">
        <f t="shared" si="105"/>
        <v>81583.170000000013</v>
      </c>
      <c r="I198" s="31">
        <v>10</v>
      </c>
      <c r="J198" s="31">
        <f t="shared" si="106"/>
        <v>8158.3170000000018</v>
      </c>
      <c r="K198" s="31"/>
      <c r="L198" s="43">
        <f>K198*F198/100</f>
        <v>0</v>
      </c>
      <c r="M198" s="31">
        <v>22</v>
      </c>
      <c r="N198" s="43">
        <f t="shared" si="107"/>
        <v>3893.34</v>
      </c>
      <c r="O198" s="31"/>
      <c r="P198" s="31">
        <f>O198*F198/100</f>
        <v>0</v>
      </c>
      <c r="Q198" s="31"/>
      <c r="R198" s="31">
        <f t="shared" si="108"/>
        <v>0</v>
      </c>
      <c r="S198" s="31">
        <f t="shared" si="109"/>
        <v>93634.827000000005</v>
      </c>
      <c r="T198" s="273">
        <v>0.5</v>
      </c>
      <c r="U198" s="31">
        <f t="shared" si="110"/>
        <v>46817.413500000002</v>
      </c>
      <c r="V198" s="210">
        <v>3.42</v>
      </c>
      <c r="W198" s="211">
        <f>H198*V198</f>
        <v>279014.44140000001</v>
      </c>
      <c r="X198" s="211">
        <f>(W198*1.1+(L198+N198+P198+R198))*T198</f>
        <v>155404.61277000004</v>
      </c>
      <c r="Y198" s="166"/>
      <c r="Z198" s="166"/>
      <c r="AA198" s="166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</row>
    <row r="199" spans="1:82" ht="30.6" customHeight="1">
      <c r="A199" s="32">
        <v>3</v>
      </c>
      <c r="B199" s="119" t="s">
        <v>132</v>
      </c>
      <c r="C199" s="35" t="s">
        <v>23</v>
      </c>
      <c r="D199" s="28" t="s">
        <v>708</v>
      </c>
      <c r="E199" s="31"/>
      <c r="F199" s="30">
        <v>17697</v>
      </c>
      <c r="G199" s="30">
        <v>4.21</v>
      </c>
      <c r="H199" s="31">
        <f t="shared" si="105"/>
        <v>74504.37</v>
      </c>
      <c r="I199" s="31">
        <v>10</v>
      </c>
      <c r="J199" s="31">
        <f t="shared" si="106"/>
        <v>7450.4369999999999</v>
      </c>
      <c r="K199" s="414"/>
      <c r="L199" s="414"/>
      <c r="M199" s="31">
        <v>22</v>
      </c>
      <c r="N199" s="43">
        <f t="shared" si="107"/>
        <v>3893.34</v>
      </c>
      <c r="O199" s="120"/>
      <c r="P199" s="120"/>
      <c r="Q199" s="31"/>
      <c r="R199" s="31">
        <f t="shared" si="108"/>
        <v>0</v>
      </c>
      <c r="S199" s="31">
        <f t="shared" si="109"/>
        <v>85848.146999999997</v>
      </c>
      <c r="T199" s="341">
        <v>1</v>
      </c>
      <c r="U199" s="31">
        <f t="shared" si="110"/>
        <v>85848.146999999997</v>
      </c>
      <c r="V199" s="210">
        <v>3.42</v>
      </c>
      <c r="W199" s="211">
        <f>H199*V199</f>
        <v>254804.94539999997</v>
      </c>
      <c r="X199" s="211">
        <f>(W199*1.1+(L199+N199+P199+R199))*T199</f>
        <v>284178.77994000004</v>
      </c>
      <c r="Y199" s="166"/>
      <c r="Z199" s="166"/>
      <c r="AA199" s="166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</row>
    <row r="200" spans="1:82">
      <c r="A200" s="32">
        <v>4</v>
      </c>
      <c r="B200" s="119" t="s">
        <v>133</v>
      </c>
      <c r="C200" s="32" t="s">
        <v>24</v>
      </c>
      <c r="D200" s="32" t="s">
        <v>695</v>
      </c>
      <c r="E200" s="32" t="s">
        <v>135</v>
      </c>
      <c r="F200" s="30">
        <v>17697</v>
      </c>
      <c r="G200" s="30">
        <v>5.91</v>
      </c>
      <c r="H200" s="31">
        <f t="shared" si="105"/>
        <v>104589.27</v>
      </c>
      <c r="I200" s="31">
        <v>10</v>
      </c>
      <c r="J200" s="31">
        <f t="shared" si="106"/>
        <v>10458.927000000001</v>
      </c>
      <c r="K200" s="31"/>
      <c r="L200" s="43">
        <f>K200*F200/100</f>
        <v>0</v>
      </c>
      <c r="M200" s="31">
        <v>20</v>
      </c>
      <c r="N200" s="43">
        <f t="shared" si="107"/>
        <v>3539.4</v>
      </c>
      <c r="O200" s="31"/>
      <c r="P200" s="31">
        <f>O200*F200/100</f>
        <v>0</v>
      </c>
      <c r="Q200" s="31"/>
      <c r="R200" s="31">
        <f t="shared" si="108"/>
        <v>0</v>
      </c>
      <c r="S200" s="31">
        <f>H200+J200+L200+N200+P200+R200</f>
        <v>118587.59699999999</v>
      </c>
      <c r="T200" s="341">
        <v>0.25</v>
      </c>
      <c r="U200" s="31">
        <f t="shared" si="110"/>
        <v>29646.899249999999</v>
      </c>
      <c r="V200" s="210">
        <v>3.42</v>
      </c>
      <c r="W200" s="211">
        <f>H200*V200</f>
        <v>357695.30340000003</v>
      </c>
      <c r="X200" s="211">
        <f>(W200*1.1+(L200+N200+P200+R200))*T200</f>
        <v>99251.058435000028</v>
      </c>
      <c r="Y200" s="166"/>
      <c r="Z200" s="166"/>
      <c r="AA200" s="166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</row>
    <row r="201" spans="1:82">
      <c r="A201" s="32">
        <v>5</v>
      </c>
      <c r="B201" s="119" t="s">
        <v>133</v>
      </c>
      <c r="C201" s="32" t="s">
        <v>24</v>
      </c>
      <c r="D201" s="32" t="s">
        <v>695</v>
      </c>
      <c r="E201" s="32" t="s">
        <v>135</v>
      </c>
      <c r="F201" s="30">
        <v>17697</v>
      </c>
      <c r="G201" s="30">
        <v>5.91</v>
      </c>
      <c r="H201" s="31">
        <f t="shared" ref="H201" si="111">F201*G201</f>
        <v>104589.27</v>
      </c>
      <c r="I201" s="31">
        <v>10</v>
      </c>
      <c r="J201" s="31">
        <f t="shared" ref="J201" si="112">F201*G201*I201/100</f>
        <v>10458.927000000001</v>
      </c>
      <c r="K201" s="31"/>
      <c r="L201" s="43">
        <f>K201*F201/100</f>
        <v>0</v>
      </c>
      <c r="M201" s="31">
        <v>20</v>
      </c>
      <c r="N201" s="43">
        <f t="shared" ref="N201" si="113">M201*F201/100</f>
        <v>3539.4</v>
      </c>
      <c r="O201" s="31"/>
      <c r="P201" s="31">
        <f>O201*F201/100</f>
        <v>0</v>
      </c>
      <c r="Q201" s="31"/>
      <c r="R201" s="31">
        <f t="shared" ref="R201" si="114">Q201*F201/100</f>
        <v>0</v>
      </c>
      <c r="S201" s="31">
        <f>H201+J201+L201+N201+P201+R201</f>
        <v>118587.59699999999</v>
      </c>
      <c r="T201" s="341">
        <v>0.25</v>
      </c>
      <c r="U201" s="31">
        <f t="shared" ref="U201" si="115">S201*T201</f>
        <v>29646.899249999999</v>
      </c>
      <c r="V201" s="210">
        <v>3.42</v>
      </c>
      <c r="W201" s="211">
        <f>H201*V201</f>
        <v>357695.30340000003</v>
      </c>
      <c r="X201" s="211">
        <f>(W201*1.1+(L201+N201+P201+R201))*T201</f>
        <v>99251.058435000028</v>
      </c>
      <c r="Y201" s="166"/>
      <c r="Z201" s="166"/>
      <c r="AA201" s="166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</row>
    <row r="202" spans="1:82" ht="24.75" customHeight="1">
      <c r="A202" s="32">
        <v>6</v>
      </c>
      <c r="B202" s="119" t="s">
        <v>134</v>
      </c>
      <c r="C202" s="32" t="s">
        <v>23</v>
      </c>
      <c r="D202" s="41" t="s">
        <v>98</v>
      </c>
      <c r="E202" s="31"/>
      <c r="F202" s="30">
        <v>17697</v>
      </c>
      <c r="G202" s="28">
        <v>4.3499999999999996</v>
      </c>
      <c r="H202" s="31">
        <f t="shared" si="105"/>
        <v>76981.95</v>
      </c>
      <c r="I202" s="31">
        <v>10</v>
      </c>
      <c r="J202" s="31">
        <f t="shared" si="106"/>
        <v>7698.1949999999997</v>
      </c>
      <c r="K202" s="31"/>
      <c r="L202" s="43">
        <f>K202*F202/100</f>
        <v>0</v>
      </c>
      <c r="M202" s="31">
        <v>22</v>
      </c>
      <c r="N202" s="43">
        <f t="shared" si="107"/>
        <v>3893.34</v>
      </c>
      <c r="O202" s="31"/>
      <c r="P202" s="31">
        <f>O202*F202/100</f>
        <v>0</v>
      </c>
      <c r="Q202" s="31"/>
      <c r="R202" s="31">
        <f t="shared" si="108"/>
        <v>0</v>
      </c>
      <c r="S202" s="31">
        <f t="shared" si="109"/>
        <v>88573.484999999986</v>
      </c>
      <c r="T202" s="273">
        <v>0.5</v>
      </c>
      <c r="U202" s="31">
        <f t="shared" si="110"/>
        <v>44286.742499999993</v>
      </c>
      <c r="V202" s="210">
        <v>3.42</v>
      </c>
      <c r="W202" s="211">
        <f>H202*V202</f>
        <v>263278.26899999997</v>
      </c>
      <c r="X202" s="211">
        <f>(W202*1.1+(L202+N202+P202+R202))*T202</f>
        <v>146749.71795000002</v>
      </c>
      <c r="Y202" s="166"/>
      <c r="Z202" s="166"/>
      <c r="AA202" s="166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</row>
    <row r="203" spans="1:82" ht="18" customHeight="1">
      <c r="A203" s="32"/>
      <c r="B203" s="114" t="s">
        <v>3</v>
      </c>
      <c r="C203" s="32"/>
      <c r="D203" s="28"/>
      <c r="E203" s="31"/>
      <c r="F203" s="30"/>
      <c r="G203" s="30"/>
      <c r="H203" s="31"/>
      <c r="I203" s="31"/>
      <c r="J203" s="31"/>
      <c r="K203" s="31"/>
      <c r="L203" s="31"/>
      <c r="M203" s="31"/>
      <c r="N203" s="43"/>
      <c r="O203" s="31"/>
      <c r="P203" s="31"/>
      <c r="Q203" s="31"/>
      <c r="R203" s="31"/>
      <c r="S203" s="31"/>
      <c r="T203" s="276">
        <f>SUM(T197:T202)</f>
        <v>3.5</v>
      </c>
      <c r="U203" s="90">
        <f>SUM(U197:U202)</f>
        <v>356550.3075</v>
      </c>
      <c r="V203" s="90"/>
      <c r="W203" s="90"/>
      <c r="X203" s="90">
        <f>SUM(X197:X202)</f>
        <v>1186853.7292500003</v>
      </c>
      <c r="Y203" s="166"/>
      <c r="Z203" s="166"/>
      <c r="AA203" s="166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</row>
    <row r="204" spans="1:82" ht="18" customHeight="1">
      <c r="A204" s="73"/>
      <c r="B204" s="116"/>
      <c r="C204" s="73"/>
      <c r="D204" s="44"/>
      <c r="E204" s="29"/>
      <c r="F204" s="67"/>
      <c r="G204" s="67"/>
      <c r="H204" s="29"/>
      <c r="I204" s="29"/>
      <c r="J204" s="29"/>
      <c r="K204" s="29"/>
      <c r="L204" s="29"/>
      <c r="M204" s="29"/>
      <c r="N204" s="96"/>
      <c r="O204" s="29"/>
      <c r="P204" s="29"/>
      <c r="Q204" s="29"/>
      <c r="R204" s="29"/>
      <c r="S204" s="29"/>
      <c r="T204" s="277"/>
      <c r="U204" s="227"/>
      <c r="V204" s="227"/>
      <c r="W204" s="227"/>
      <c r="X204" s="227"/>
      <c r="Y204" s="166"/>
      <c r="Z204" s="166"/>
      <c r="AA204" s="166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</row>
    <row r="205" spans="1:82" s="415" customFormat="1">
      <c r="A205" s="113"/>
      <c r="B205" s="182"/>
      <c r="C205" s="346" t="s">
        <v>396</v>
      </c>
      <c r="D205" s="346"/>
      <c r="E205" s="346"/>
      <c r="F205" s="346"/>
      <c r="G205" s="44"/>
      <c r="H205" s="44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34"/>
      <c r="U205" s="91"/>
      <c r="V205" s="166"/>
      <c r="W205" s="213"/>
      <c r="X205" s="213"/>
      <c r="Y205" s="215"/>
      <c r="Z205" s="166"/>
      <c r="AA205" s="21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ht="20.399999999999999">
      <c r="A206" s="32">
        <v>1</v>
      </c>
      <c r="B206" s="57" t="s">
        <v>397</v>
      </c>
      <c r="C206" s="32" t="s">
        <v>23</v>
      </c>
      <c r="D206" s="32" t="s">
        <v>164</v>
      </c>
      <c r="E206" s="28"/>
      <c r="F206" s="30">
        <v>17697</v>
      </c>
      <c r="G206" s="28">
        <v>4.7699999999999996</v>
      </c>
      <c r="H206" s="31">
        <f>F206*G206</f>
        <v>84414.689999999988</v>
      </c>
      <c r="I206" s="31">
        <v>10</v>
      </c>
      <c r="J206" s="31">
        <f>F206*G206*I206/100</f>
        <v>8441.4689999999991</v>
      </c>
      <c r="K206" s="31"/>
      <c r="L206" s="43"/>
      <c r="M206" s="31"/>
      <c r="N206" s="43">
        <f>M206*F206/100</f>
        <v>0</v>
      </c>
      <c r="O206" s="31"/>
      <c r="P206" s="31">
        <f>O206*F206/100</f>
        <v>0</v>
      </c>
      <c r="Q206" s="31"/>
      <c r="R206" s="31">
        <f>Q206*F206/100</f>
        <v>0</v>
      </c>
      <c r="S206" s="31">
        <f>H206+J206+L206+N206+P206+R206</f>
        <v>92856.158999999985</v>
      </c>
      <c r="T206" s="273">
        <v>0.25</v>
      </c>
      <c r="U206" s="31">
        <f>S206*T206</f>
        <v>23214.039749999996</v>
      </c>
      <c r="V206" s="210">
        <v>3.42</v>
      </c>
      <c r="W206" s="211">
        <f>H206*V206</f>
        <v>288698.23979999998</v>
      </c>
      <c r="X206" s="211">
        <f>(W206*1.1+(L206+N206+P206+R206))*T206</f>
        <v>79392.015945000006</v>
      </c>
      <c r="Y206" s="166"/>
      <c r="Z206" s="215"/>
      <c r="AA206" s="166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</row>
    <row r="207" spans="1:82" ht="10.8">
      <c r="A207" s="32"/>
      <c r="B207" s="262" t="s">
        <v>34</v>
      </c>
      <c r="C207" s="32"/>
      <c r="D207" s="32"/>
      <c r="E207" s="31"/>
      <c r="F207" s="28"/>
      <c r="G207" s="28"/>
      <c r="H207" s="28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108">
        <f>SUM(T206:T206)</f>
        <v>0.25</v>
      </c>
      <c r="U207" s="88">
        <f>SUM(U206:U206)</f>
        <v>23214.039749999996</v>
      </c>
      <c r="V207" s="88"/>
      <c r="W207" s="88"/>
      <c r="X207" s="88">
        <f>SUM(X206:X206)</f>
        <v>79392.015945000006</v>
      </c>
      <c r="Y207" s="166"/>
      <c r="Z207" s="166"/>
      <c r="AA207" s="166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</row>
    <row r="208" spans="1:82">
      <c r="A208" s="73"/>
      <c r="B208" s="116"/>
      <c r="C208" s="73"/>
      <c r="D208" s="67"/>
      <c r="E208" s="117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275"/>
      <c r="U208" s="89"/>
      <c r="V208" s="166"/>
      <c r="W208" s="213"/>
      <c r="X208" s="213"/>
      <c r="Y208" s="166"/>
      <c r="Z208" s="166"/>
      <c r="AA208" s="166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</row>
    <row r="209" spans="1:82" s="415" customFormat="1">
      <c r="A209" s="113"/>
      <c r="B209" s="182"/>
      <c r="C209" s="344" t="s">
        <v>291</v>
      </c>
      <c r="D209" s="344"/>
      <c r="E209" s="344"/>
      <c r="F209" s="344"/>
      <c r="G209" s="344"/>
      <c r="H209" s="344"/>
      <c r="I209" s="344"/>
      <c r="J209" s="344"/>
      <c r="K209" s="29"/>
      <c r="L209" s="29"/>
      <c r="M209" s="29"/>
      <c r="N209" s="29"/>
      <c r="O209" s="29"/>
      <c r="P209" s="29"/>
      <c r="Q209" s="29"/>
      <c r="R209" s="29"/>
      <c r="S209" s="29"/>
      <c r="T209" s="234"/>
      <c r="U209" s="91"/>
      <c r="V209" s="166"/>
      <c r="W209" s="213"/>
      <c r="X209" s="213"/>
      <c r="Y209" s="215"/>
      <c r="Z209" s="166"/>
      <c r="AA209" s="21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>
      <c r="A210" s="32">
        <v>1</v>
      </c>
      <c r="B210" s="57" t="s">
        <v>128</v>
      </c>
      <c r="C210" s="32" t="s">
        <v>299</v>
      </c>
      <c r="D210" s="32" t="s">
        <v>736</v>
      </c>
      <c r="E210" s="28"/>
      <c r="F210" s="30">
        <v>17697</v>
      </c>
      <c r="G210" s="28">
        <v>5.19</v>
      </c>
      <c r="H210" s="31">
        <f>F210*G210</f>
        <v>91847.430000000008</v>
      </c>
      <c r="I210" s="31">
        <v>10</v>
      </c>
      <c r="J210" s="31">
        <f>F210*G210*I210/100</f>
        <v>9184.7430000000004</v>
      </c>
      <c r="K210" s="31"/>
      <c r="L210" s="43"/>
      <c r="M210" s="31"/>
      <c r="N210" s="43">
        <f>M210*F210/100</f>
        <v>0</v>
      </c>
      <c r="O210" s="31"/>
      <c r="P210" s="31">
        <f>O210*F210/100</f>
        <v>0</v>
      </c>
      <c r="Q210" s="31"/>
      <c r="R210" s="31">
        <f>Q210*F210/100</f>
        <v>0</v>
      </c>
      <c r="S210" s="31">
        <f>H210+J210+L210+N210+P210+R210</f>
        <v>101032.17300000001</v>
      </c>
      <c r="T210" s="273">
        <v>1</v>
      </c>
      <c r="U210" s="31">
        <f>S210*T210</f>
        <v>101032.17300000001</v>
      </c>
      <c r="V210" s="210">
        <v>3.42</v>
      </c>
      <c r="W210" s="211">
        <f>H210*V210</f>
        <v>314118.21059999999</v>
      </c>
      <c r="X210" s="211">
        <f>(W210*1.1+(L210+N210+P210+R210))*T210</f>
        <v>345530.03166000004</v>
      </c>
      <c r="Y210" s="166"/>
      <c r="Z210" s="215"/>
      <c r="AA210" s="166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</row>
    <row r="211" spans="1:82" ht="21.75" customHeight="1">
      <c r="A211" s="32">
        <v>2</v>
      </c>
      <c r="B211" s="57" t="s">
        <v>275</v>
      </c>
      <c r="C211" s="32" t="s">
        <v>23</v>
      </c>
      <c r="D211" s="32" t="s">
        <v>49</v>
      </c>
      <c r="E211" s="28"/>
      <c r="F211" s="30">
        <v>17697</v>
      </c>
      <c r="G211" s="28">
        <v>4.3499999999999996</v>
      </c>
      <c r="H211" s="31">
        <f>F211*G211</f>
        <v>76981.95</v>
      </c>
      <c r="I211" s="31">
        <v>10</v>
      </c>
      <c r="J211" s="31">
        <f>F211*G211*I211/100</f>
        <v>7698.1949999999997</v>
      </c>
      <c r="K211" s="31"/>
      <c r="L211" s="43"/>
      <c r="M211" s="31"/>
      <c r="N211" s="43">
        <f>M211*F211/100</f>
        <v>0</v>
      </c>
      <c r="O211" s="31"/>
      <c r="P211" s="31">
        <f>O211*F211/100</f>
        <v>0</v>
      </c>
      <c r="Q211" s="31"/>
      <c r="R211" s="31">
        <f>Q211*F211/100</f>
        <v>0</v>
      </c>
      <c r="S211" s="31">
        <f>H211+J211+L211+N211+P211+R211</f>
        <v>84680.14499999999</v>
      </c>
      <c r="T211" s="273">
        <v>0.5</v>
      </c>
      <c r="U211" s="31">
        <f>S211*T211</f>
        <v>42340.072499999995</v>
      </c>
      <c r="V211" s="210">
        <v>3.42</v>
      </c>
      <c r="W211" s="211">
        <f>H211*V211</f>
        <v>263278.26899999997</v>
      </c>
      <c r="X211" s="211">
        <f>(W211*1.1+(L211+N211+P211+R211))*T211</f>
        <v>144803.04795000001</v>
      </c>
      <c r="Y211" s="166"/>
      <c r="Z211" s="166"/>
      <c r="AA211" s="166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</row>
    <row r="212" spans="1:82" ht="10.8">
      <c r="A212" s="32"/>
      <c r="B212" s="262" t="s">
        <v>34</v>
      </c>
      <c r="C212" s="32"/>
      <c r="D212" s="32"/>
      <c r="E212" s="31"/>
      <c r="F212" s="28"/>
      <c r="G212" s="28"/>
      <c r="H212" s="28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108">
        <f>SUM(T210:T211)</f>
        <v>1.5</v>
      </c>
      <c r="U212" s="88">
        <f>SUM(U210:U211)</f>
        <v>143372.24550000002</v>
      </c>
      <c r="V212" s="88"/>
      <c r="W212" s="88"/>
      <c r="X212" s="88">
        <f>SUM(X210:X211)</f>
        <v>490333.07961000002</v>
      </c>
      <c r="Y212" s="166"/>
      <c r="Z212" s="166"/>
      <c r="AA212" s="166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</row>
    <row r="213" spans="1:82">
      <c r="A213" s="73"/>
      <c r="B213" s="116"/>
      <c r="C213" s="73"/>
      <c r="D213" s="67"/>
      <c r="E213" s="117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275"/>
      <c r="U213" s="89"/>
      <c r="V213" s="166"/>
      <c r="W213" s="213"/>
      <c r="X213" s="213"/>
      <c r="Y213" s="166"/>
      <c r="Z213" s="166"/>
      <c r="AA213" s="166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</row>
    <row r="214" spans="1:82" s="415" customFormat="1">
      <c r="A214" s="73"/>
      <c r="B214" s="182"/>
      <c r="C214" s="345" t="s">
        <v>104</v>
      </c>
      <c r="D214" s="345"/>
      <c r="E214" s="345"/>
      <c r="F214" s="345"/>
      <c r="G214" s="345"/>
      <c r="H214" s="345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34"/>
      <c r="U214" s="91"/>
      <c r="V214" s="166"/>
      <c r="W214" s="213"/>
      <c r="X214" s="213"/>
      <c r="Y214" s="215"/>
      <c r="Z214" s="166"/>
      <c r="AA214" s="21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ht="20.399999999999999">
      <c r="A215" s="32">
        <v>1</v>
      </c>
      <c r="B215" s="57" t="s">
        <v>64</v>
      </c>
      <c r="C215" s="35" t="s">
        <v>38</v>
      </c>
      <c r="D215" s="28" t="s">
        <v>724</v>
      </c>
      <c r="E215" s="31"/>
      <c r="F215" s="30">
        <v>17697</v>
      </c>
      <c r="G215" s="30">
        <v>6.33</v>
      </c>
      <c r="H215" s="31">
        <f>F215*G215</f>
        <v>112022.01</v>
      </c>
      <c r="I215" s="31">
        <v>10</v>
      </c>
      <c r="J215" s="31">
        <f>F215*G215*I215/100</f>
        <v>11202.200999999999</v>
      </c>
      <c r="K215" s="31"/>
      <c r="L215" s="43"/>
      <c r="M215" s="31">
        <v>20</v>
      </c>
      <c r="N215" s="43">
        <f>M215*F215/100</f>
        <v>3539.4</v>
      </c>
      <c r="O215" s="31"/>
      <c r="P215" s="31">
        <f>O215*F215/100</f>
        <v>0</v>
      </c>
      <c r="Q215" s="31"/>
      <c r="R215" s="31">
        <f>Q215*F215/100</f>
        <v>0</v>
      </c>
      <c r="S215" s="31">
        <f>H215+J215+L215+N215+P215+R215</f>
        <v>126763.61099999999</v>
      </c>
      <c r="T215" s="273">
        <v>1</v>
      </c>
      <c r="U215" s="31">
        <f>S215*T215</f>
        <v>126763.61099999999</v>
      </c>
      <c r="V215" s="210">
        <v>3.42</v>
      </c>
      <c r="W215" s="211">
        <f>H215*V215</f>
        <v>383115.27419999999</v>
      </c>
      <c r="X215" s="211">
        <f>(W215*1.1+(L215+N215+P215+R215))*T215</f>
        <v>424966.20162000007</v>
      </c>
      <c r="Y215" s="166"/>
      <c r="Z215" s="215"/>
      <c r="AA215" s="166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</row>
    <row r="216" spans="1:82" ht="24" customHeight="1">
      <c r="A216" s="32">
        <v>2</v>
      </c>
      <c r="B216" s="121" t="s">
        <v>105</v>
      </c>
      <c r="C216" s="35" t="s">
        <v>23</v>
      </c>
      <c r="D216" s="30" t="s">
        <v>725</v>
      </c>
      <c r="E216" s="36"/>
      <c r="F216" s="30">
        <v>17697</v>
      </c>
      <c r="G216" s="30">
        <v>4.7699999999999996</v>
      </c>
      <c r="H216" s="31">
        <f>F216*G216</f>
        <v>84414.689999999988</v>
      </c>
      <c r="I216" s="31">
        <v>10</v>
      </c>
      <c r="J216" s="31">
        <f>F216*G216*I216/100</f>
        <v>8441.4689999999991</v>
      </c>
      <c r="K216" s="31"/>
      <c r="L216" s="43"/>
      <c r="M216" s="31">
        <v>20</v>
      </c>
      <c r="N216" s="43">
        <f>M216*F216/100</f>
        <v>3539.4</v>
      </c>
      <c r="O216" s="31"/>
      <c r="P216" s="31">
        <f>O216*F216/100</f>
        <v>0</v>
      </c>
      <c r="Q216" s="31"/>
      <c r="R216" s="31">
        <f>Q216*F216/100</f>
        <v>0</v>
      </c>
      <c r="S216" s="31">
        <f>H216+J216+L216+N216+P216+R216</f>
        <v>96395.558999999979</v>
      </c>
      <c r="T216" s="273">
        <v>0.75</v>
      </c>
      <c r="U216" s="31">
        <f>S216*T216</f>
        <v>72296.669249999977</v>
      </c>
      <c r="V216" s="210">
        <v>3.42</v>
      </c>
      <c r="W216" s="211">
        <f>H216*V216</f>
        <v>288698.23979999998</v>
      </c>
      <c r="X216" s="211">
        <f>(W216*1.1+(L216+N216+P216+R216))*T216</f>
        <v>240830.59783500002</v>
      </c>
      <c r="Y216" s="166"/>
      <c r="Z216" s="166"/>
      <c r="AA216" s="166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</row>
    <row r="217" spans="1:82" ht="31.5" customHeight="1">
      <c r="A217" s="32">
        <v>3</v>
      </c>
      <c r="B217" s="49" t="s">
        <v>106</v>
      </c>
      <c r="C217" s="35" t="s">
        <v>23</v>
      </c>
      <c r="D217" s="28" t="s">
        <v>724</v>
      </c>
      <c r="E217" s="36"/>
      <c r="F217" s="30">
        <v>17697</v>
      </c>
      <c r="G217" s="30">
        <v>4.7699999999999996</v>
      </c>
      <c r="H217" s="31">
        <f>F217*G217</f>
        <v>84414.689999999988</v>
      </c>
      <c r="I217" s="31">
        <v>10</v>
      </c>
      <c r="J217" s="31">
        <f>F217*G217*I217/100</f>
        <v>8441.4689999999991</v>
      </c>
      <c r="K217" s="31"/>
      <c r="L217" s="43"/>
      <c r="M217" s="31">
        <v>20</v>
      </c>
      <c r="N217" s="43">
        <f>M217*F217/100</f>
        <v>3539.4</v>
      </c>
      <c r="O217" s="31"/>
      <c r="P217" s="31">
        <f>O217*F217/100</f>
        <v>0</v>
      </c>
      <c r="Q217" s="31"/>
      <c r="R217" s="31">
        <f>Q217*F217/100</f>
        <v>0</v>
      </c>
      <c r="S217" s="31">
        <f>H217+J217+L217+N217+P217+R217</f>
        <v>96395.558999999979</v>
      </c>
      <c r="T217" s="273">
        <v>0.5</v>
      </c>
      <c r="U217" s="31">
        <f>S217*T217</f>
        <v>48197.77949999999</v>
      </c>
      <c r="V217" s="210">
        <v>3.42</v>
      </c>
      <c r="W217" s="211">
        <f>H217*V217</f>
        <v>288698.23979999998</v>
      </c>
      <c r="X217" s="211">
        <f>(W217*1.1+(L217+N217+P217+R217))*T217</f>
        <v>160553.73189000002</v>
      </c>
      <c r="Y217" s="166"/>
      <c r="Z217" s="166"/>
      <c r="AA217" s="166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</row>
    <row r="218" spans="1:82" ht="33.75" customHeight="1">
      <c r="A218" s="32">
        <v>4</v>
      </c>
      <c r="B218" s="49" t="s">
        <v>106</v>
      </c>
      <c r="C218" s="35" t="s">
        <v>23</v>
      </c>
      <c r="D218" s="30" t="s">
        <v>725</v>
      </c>
      <c r="E218" s="36"/>
      <c r="F218" s="30">
        <v>17697</v>
      </c>
      <c r="G218" s="30">
        <v>4.7699999999999996</v>
      </c>
      <c r="H218" s="31">
        <f>F218*G218</f>
        <v>84414.689999999988</v>
      </c>
      <c r="I218" s="31">
        <v>10</v>
      </c>
      <c r="J218" s="31">
        <f>F218*G218*I218/100</f>
        <v>8441.4689999999991</v>
      </c>
      <c r="K218" s="31"/>
      <c r="L218" s="43"/>
      <c r="M218" s="31">
        <v>20</v>
      </c>
      <c r="N218" s="43">
        <f>M218*F218/100</f>
        <v>3539.4</v>
      </c>
      <c r="O218" s="31"/>
      <c r="P218" s="31">
        <f>O218*F218/100</f>
        <v>0</v>
      </c>
      <c r="Q218" s="31"/>
      <c r="R218" s="31">
        <f>Q218*F218/100</f>
        <v>0</v>
      </c>
      <c r="S218" s="31">
        <f>H218+J218+L218+N218+P218+R218</f>
        <v>96395.558999999979</v>
      </c>
      <c r="T218" s="273">
        <v>1</v>
      </c>
      <c r="U218" s="31">
        <f>S218*T218</f>
        <v>96395.558999999979</v>
      </c>
      <c r="V218" s="210">
        <v>3.42</v>
      </c>
      <c r="W218" s="211">
        <f>H218*V218</f>
        <v>288698.23979999998</v>
      </c>
      <c r="X218" s="211">
        <f>(W218*1.1+(L218+N218+P218+R218))*T218</f>
        <v>321107.46378000005</v>
      </c>
      <c r="Y218" s="166"/>
      <c r="Z218" s="166"/>
      <c r="AA218" s="166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</row>
    <row r="219" spans="1:82" ht="10.8">
      <c r="A219" s="267"/>
      <c r="B219" s="262" t="s">
        <v>34</v>
      </c>
      <c r="C219" s="32"/>
      <c r="D219" s="32"/>
      <c r="E219" s="31"/>
      <c r="F219" s="28"/>
      <c r="G219" s="28"/>
      <c r="H219" s="28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108">
        <f>SUM(T215:T218)</f>
        <v>3.25</v>
      </c>
      <c r="U219" s="88">
        <f>SUM(U215:U218)</f>
        <v>343653.61874999991</v>
      </c>
      <c r="V219" s="88"/>
      <c r="W219" s="88"/>
      <c r="X219" s="88">
        <f>SUM(X215:X218)</f>
        <v>1147457.9951250001</v>
      </c>
      <c r="Y219" s="166"/>
      <c r="Z219" s="166"/>
      <c r="AA219" s="166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</row>
    <row r="220" spans="1:82" ht="10.8">
      <c r="A220" s="264"/>
      <c r="B220" s="263"/>
      <c r="C220" s="73"/>
      <c r="D220" s="73"/>
      <c r="E220" s="29"/>
      <c r="F220" s="44"/>
      <c r="G220" s="44"/>
      <c r="H220" s="44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75"/>
      <c r="U220" s="91"/>
      <c r="V220" s="166"/>
      <c r="W220" s="213"/>
      <c r="X220" s="213"/>
      <c r="Y220" s="166"/>
      <c r="Z220" s="166"/>
      <c r="AA220" s="166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</row>
    <row r="221" spans="1:82" s="415" customFormat="1">
      <c r="A221" s="73"/>
      <c r="B221" s="182"/>
      <c r="C221" s="344" t="s">
        <v>107</v>
      </c>
      <c r="D221" s="344"/>
      <c r="E221" s="344"/>
      <c r="F221" s="344"/>
      <c r="G221" s="344"/>
      <c r="H221" s="344"/>
      <c r="I221" s="344"/>
      <c r="J221" s="344"/>
      <c r="K221" s="29"/>
      <c r="L221" s="29"/>
      <c r="M221" s="29"/>
      <c r="N221" s="29"/>
      <c r="O221" s="29"/>
      <c r="P221" s="29"/>
      <c r="Q221" s="29"/>
      <c r="R221" s="29"/>
      <c r="S221" s="29"/>
      <c r="T221" s="234"/>
      <c r="U221" s="91"/>
      <c r="V221" s="166"/>
      <c r="W221" s="213"/>
      <c r="X221" s="213"/>
      <c r="Y221" s="215"/>
      <c r="Z221" s="166"/>
      <c r="AA221" s="21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ht="27" customHeight="1">
      <c r="A222" s="32">
        <v>1</v>
      </c>
      <c r="B222" s="57" t="s">
        <v>108</v>
      </c>
      <c r="C222" s="32" t="s">
        <v>23</v>
      </c>
      <c r="D222" s="30" t="s">
        <v>639</v>
      </c>
      <c r="E222" s="31"/>
      <c r="F222" s="30">
        <v>17697</v>
      </c>
      <c r="G222" s="28">
        <v>4.26</v>
      </c>
      <c r="H222" s="31">
        <f>F222*G222</f>
        <v>75389.22</v>
      </c>
      <c r="I222" s="31">
        <v>10</v>
      </c>
      <c r="J222" s="31">
        <f>F222*G222*I222/100</f>
        <v>7538.9219999999996</v>
      </c>
      <c r="K222" s="31"/>
      <c r="L222" s="31"/>
      <c r="M222" s="31"/>
      <c r="N222" s="43">
        <f>M222*F222/100</f>
        <v>0</v>
      </c>
      <c r="O222" s="31"/>
      <c r="P222" s="31">
        <f>O222*F222/100</f>
        <v>0</v>
      </c>
      <c r="Q222" s="31"/>
      <c r="R222" s="31">
        <f>Q222*F222/100</f>
        <v>0</v>
      </c>
      <c r="S222" s="31">
        <f>H222+J222+L222+N222+P222+R222</f>
        <v>82928.142000000007</v>
      </c>
      <c r="T222" s="273">
        <v>1</v>
      </c>
      <c r="U222" s="31">
        <f>S222*T222</f>
        <v>82928.142000000007</v>
      </c>
      <c r="V222" s="210">
        <v>3.42</v>
      </c>
      <c r="W222" s="211">
        <f>H222*V222</f>
        <v>257831.1324</v>
      </c>
      <c r="X222" s="211">
        <f>(W222*1.1+(L222+N222+P222+R222))*T222</f>
        <v>283614.24564000004</v>
      </c>
      <c r="Y222" s="166"/>
      <c r="Z222" s="215"/>
      <c r="AA222" s="166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</row>
    <row r="223" spans="1:82">
      <c r="A223" s="32">
        <v>2</v>
      </c>
      <c r="B223" s="57" t="s">
        <v>108</v>
      </c>
      <c r="C223" s="32" t="s">
        <v>24</v>
      </c>
      <c r="D223" s="30" t="s">
        <v>726</v>
      </c>
      <c r="E223" s="31" t="s">
        <v>135</v>
      </c>
      <c r="F223" s="30">
        <v>17697</v>
      </c>
      <c r="G223" s="28">
        <v>5.99</v>
      </c>
      <c r="H223" s="31">
        <f>F223*G223</f>
        <v>106005.03</v>
      </c>
      <c r="I223" s="31">
        <v>10</v>
      </c>
      <c r="J223" s="31">
        <f>F223*G223*I223/100</f>
        <v>10600.503000000001</v>
      </c>
      <c r="K223" s="31"/>
      <c r="L223" s="31"/>
      <c r="M223" s="31"/>
      <c r="N223" s="43">
        <f>M223*F223/100</f>
        <v>0</v>
      </c>
      <c r="O223" s="31"/>
      <c r="P223" s="31">
        <f>O223*F223/100</f>
        <v>0</v>
      </c>
      <c r="Q223" s="31"/>
      <c r="R223" s="31">
        <f>Q223*F223/100</f>
        <v>0</v>
      </c>
      <c r="S223" s="31">
        <f>H223+J223+L223+N223+P223+R223</f>
        <v>116605.533</v>
      </c>
      <c r="T223" s="273">
        <v>0.75</v>
      </c>
      <c r="U223" s="31">
        <f>S223*T223</f>
        <v>87454.149749999997</v>
      </c>
      <c r="V223" s="210">
        <v>3.42</v>
      </c>
      <c r="W223" s="211">
        <f>H223*V223</f>
        <v>362537.20259999996</v>
      </c>
      <c r="X223" s="211">
        <f>(W223*1.1+(L223+N223+P223+R223))*T223</f>
        <v>299093.19214499998</v>
      </c>
      <c r="Y223" s="166"/>
      <c r="Z223" s="166"/>
      <c r="AA223" s="166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</row>
    <row r="224" spans="1:82" ht="47.4" customHeight="1">
      <c r="A224" s="32">
        <v>3</v>
      </c>
      <c r="B224" s="57" t="s">
        <v>120</v>
      </c>
      <c r="C224" s="32" t="s">
        <v>23</v>
      </c>
      <c r="D224" s="28" t="s">
        <v>727</v>
      </c>
      <c r="E224" s="28"/>
      <c r="F224" s="30">
        <v>17697</v>
      </c>
      <c r="G224" s="28">
        <v>4.26</v>
      </c>
      <c r="H224" s="31">
        <f>F224*G224</f>
        <v>75389.22</v>
      </c>
      <c r="I224" s="31">
        <v>11</v>
      </c>
      <c r="J224" s="31">
        <f>F224*G224*I224/100</f>
        <v>8292.8142000000007</v>
      </c>
      <c r="K224" s="31"/>
      <c r="L224" s="31"/>
      <c r="M224" s="31"/>
      <c r="N224" s="43">
        <f>M224*F224/100</f>
        <v>0</v>
      </c>
      <c r="O224" s="31">
        <v>80</v>
      </c>
      <c r="P224" s="31">
        <f>O224*F224/100</f>
        <v>14157.6</v>
      </c>
      <c r="Q224" s="31"/>
      <c r="R224" s="31">
        <f>Q224*F224/100</f>
        <v>0</v>
      </c>
      <c r="S224" s="31">
        <f>H224+J224+L224+N224+P224+R224</f>
        <v>97839.6342</v>
      </c>
      <c r="T224" s="273">
        <v>0.5</v>
      </c>
      <c r="U224" s="31">
        <f>S224*T224</f>
        <v>48919.8171</v>
      </c>
      <c r="V224" s="210">
        <v>3.42</v>
      </c>
      <c r="W224" s="211">
        <f>H224*V224</f>
        <v>257831.1324</v>
      </c>
      <c r="X224" s="211">
        <f>(W224*1.1+(L224+N224+P224+R224))*T224</f>
        <v>148885.92282000001</v>
      </c>
      <c r="Y224" s="166"/>
      <c r="Z224" s="166"/>
      <c r="AA224" s="166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</row>
    <row r="225" spans="1:82" ht="15.75" customHeight="1">
      <c r="A225" s="267"/>
      <c r="B225" s="262" t="s">
        <v>34</v>
      </c>
      <c r="C225" s="32"/>
      <c r="D225" s="30"/>
      <c r="E225" s="31"/>
      <c r="F225" s="28"/>
      <c r="G225" s="28"/>
      <c r="H225" s="28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108">
        <f>SUM(T222:T224)</f>
        <v>2.25</v>
      </c>
      <c r="U225" s="88">
        <f>SUM(U222:U224)</f>
        <v>219302.10885000002</v>
      </c>
      <c r="V225" s="88"/>
      <c r="W225" s="88"/>
      <c r="X225" s="88">
        <f>SUM(X222:X224)</f>
        <v>731593.36060500005</v>
      </c>
      <c r="Y225" s="166"/>
      <c r="Z225" s="166"/>
      <c r="AA225" s="166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</row>
    <row r="226" spans="1:82">
      <c r="A226" s="48"/>
      <c r="B226" s="48"/>
      <c r="C226" s="48"/>
      <c r="D226" s="26"/>
      <c r="E226" s="27"/>
      <c r="F226" s="34"/>
      <c r="G226" s="34"/>
      <c r="H226" s="34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339"/>
      <c r="U226" s="92"/>
      <c r="V226" s="166"/>
      <c r="W226" s="213"/>
      <c r="X226" s="213"/>
      <c r="Y226" s="166"/>
      <c r="Z226" s="166"/>
      <c r="AA226" s="166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</row>
    <row r="227" spans="1:82">
      <c r="A227" s="48"/>
      <c r="B227" s="48"/>
      <c r="C227" s="48"/>
      <c r="D227" s="26"/>
      <c r="E227" s="27"/>
      <c r="F227" s="34"/>
      <c r="G227" s="34"/>
      <c r="H227" s="34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339"/>
      <c r="U227" s="92"/>
      <c r="V227" s="166"/>
      <c r="W227" s="213"/>
      <c r="X227" s="213"/>
      <c r="Y227" s="166"/>
      <c r="Z227" s="166"/>
      <c r="AA227" s="166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</row>
    <row r="228" spans="1:82" s="415" customFormat="1">
      <c r="A228" s="73"/>
      <c r="B228" s="182"/>
      <c r="C228" s="344" t="s">
        <v>136</v>
      </c>
      <c r="D228" s="344"/>
      <c r="E228" s="344"/>
      <c r="F228" s="344"/>
      <c r="G228" s="344"/>
      <c r="H228" s="44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34"/>
      <c r="U228" s="91"/>
      <c r="V228" s="166"/>
      <c r="W228" s="213"/>
      <c r="X228" s="213"/>
      <c r="Y228" s="215"/>
      <c r="Z228" s="166"/>
      <c r="AA228" s="21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ht="24.6" customHeight="1">
      <c r="A229" s="32">
        <v>1</v>
      </c>
      <c r="B229" s="57" t="s">
        <v>330</v>
      </c>
      <c r="C229" s="35" t="s">
        <v>23</v>
      </c>
      <c r="D229" s="37" t="s">
        <v>727</v>
      </c>
      <c r="E229" s="31"/>
      <c r="F229" s="30">
        <v>17697</v>
      </c>
      <c r="G229" s="28">
        <v>4.26</v>
      </c>
      <c r="H229" s="31">
        <f>F229*G229</f>
        <v>75389.22</v>
      </c>
      <c r="I229" s="31">
        <v>10</v>
      </c>
      <c r="J229" s="31">
        <f>F229*G229*I229/100</f>
        <v>7538.9219999999996</v>
      </c>
      <c r="K229" s="31"/>
      <c r="L229" s="31"/>
      <c r="M229" s="31"/>
      <c r="N229" s="43">
        <f>M229*F229/100</f>
        <v>0</v>
      </c>
      <c r="O229" s="31"/>
      <c r="P229" s="31">
        <f>O229*F229/100</f>
        <v>0</v>
      </c>
      <c r="Q229" s="31"/>
      <c r="R229" s="31">
        <f>Q229*F229/100</f>
        <v>0</v>
      </c>
      <c r="S229" s="31">
        <f>H229+J229+L229+N229+P229+R229</f>
        <v>82928.142000000007</v>
      </c>
      <c r="T229" s="273">
        <v>1.5</v>
      </c>
      <c r="U229" s="31">
        <f>S229*T229</f>
        <v>124392.21300000002</v>
      </c>
      <c r="V229" s="210">
        <v>3.42</v>
      </c>
      <c r="W229" s="211">
        <f>H229*V229</f>
        <v>257831.1324</v>
      </c>
      <c r="X229" s="211">
        <f>(W229*1.1+(L229+N229+P229+R229))*T229</f>
        <v>425421.36846000003</v>
      </c>
      <c r="Y229" s="166"/>
      <c r="Z229" s="166"/>
      <c r="AA229" s="166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</row>
    <row r="230" spans="1:82" ht="10.8">
      <c r="A230" s="267"/>
      <c r="B230" s="262" t="s">
        <v>34</v>
      </c>
      <c r="C230" s="32"/>
      <c r="D230" s="30"/>
      <c r="E230" s="31"/>
      <c r="F230" s="28"/>
      <c r="G230" s="28"/>
      <c r="H230" s="28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108">
        <f>SUM(T229:T229)</f>
        <v>1.5</v>
      </c>
      <c r="U230" s="88">
        <f>SUM(U229:U229)</f>
        <v>124392.21300000002</v>
      </c>
      <c r="V230" s="88">
        <f>SUM(V229:V229)</f>
        <v>3.42</v>
      </c>
      <c r="W230" s="88"/>
      <c r="X230" s="88">
        <f>SUM(X229:X229)</f>
        <v>425421.36846000003</v>
      </c>
      <c r="Y230" s="166"/>
      <c r="Z230" s="166"/>
      <c r="AA230" s="166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</row>
    <row r="231" spans="1:82">
      <c r="A231" s="73"/>
      <c r="B231" s="116"/>
      <c r="C231" s="73"/>
      <c r="D231" s="67"/>
      <c r="E231" s="117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275"/>
      <c r="U231" s="89"/>
      <c r="V231" s="166"/>
      <c r="W231" s="213"/>
      <c r="X231" s="213"/>
      <c r="Y231" s="166"/>
      <c r="Z231" s="166"/>
      <c r="AA231" s="166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</row>
    <row r="232" spans="1:82">
      <c r="A232" s="48"/>
      <c r="B232" s="48"/>
      <c r="C232" s="48"/>
      <c r="D232" s="26"/>
      <c r="E232" s="27"/>
      <c r="F232" s="34"/>
      <c r="G232" s="34"/>
      <c r="H232" s="34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8"/>
      <c r="U232" s="92"/>
      <c r="V232" s="166"/>
      <c r="W232" s="213"/>
      <c r="X232" s="213"/>
      <c r="Y232" s="166"/>
      <c r="Z232" s="166"/>
      <c r="AA232" s="166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</row>
    <row r="233" spans="1:82">
      <c r="A233" s="413"/>
      <c r="B233" s="182"/>
      <c r="C233" s="264" t="s">
        <v>292</v>
      </c>
      <c r="D233" s="73"/>
      <c r="E233" s="29"/>
      <c r="F233" s="44"/>
      <c r="G233" s="44"/>
      <c r="H233" s="44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34"/>
      <c r="U233" s="91"/>
      <c r="V233" s="166"/>
      <c r="W233" s="213"/>
      <c r="X233" s="213"/>
      <c r="Y233" s="166"/>
      <c r="Z233" s="166"/>
      <c r="AA233" s="166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</row>
    <row r="234" spans="1:82" ht="20.399999999999999">
      <c r="A234" s="32">
        <v>1</v>
      </c>
      <c r="B234" s="57" t="s">
        <v>64</v>
      </c>
      <c r="C234" s="35" t="s">
        <v>38</v>
      </c>
      <c r="D234" s="32" t="s">
        <v>728</v>
      </c>
      <c r="E234" s="31"/>
      <c r="F234" s="30">
        <v>17697</v>
      </c>
      <c r="G234" s="28">
        <v>5.51</v>
      </c>
      <c r="H234" s="31">
        <f t="shared" ref="H234:H241" si="116">F234*G234</f>
        <v>97510.47</v>
      </c>
      <c r="I234" s="31">
        <v>10</v>
      </c>
      <c r="J234" s="31">
        <f t="shared" ref="J234:J241" si="117">F234*G234*I234/100</f>
        <v>9751.0469999999987</v>
      </c>
      <c r="K234" s="31"/>
      <c r="L234" s="43"/>
      <c r="M234" s="31">
        <v>100</v>
      </c>
      <c r="N234" s="43">
        <f t="shared" ref="N234:N241" si="118">M234*F234/100</f>
        <v>17697</v>
      </c>
      <c r="O234" s="31"/>
      <c r="P234" s="31">
        <f t="shared" ref="P234:P241" si="119">O234*F234/100</f>
        <v>0</v>
      </c>
      <c r="Q234" s="31"/>
      <c r="R234" s="31">
        <f t="shared" ref="R234:R241" si="120">Q234*F234/100</f>
        <v>0</v>
      </c>
      <c r="S234" s="31">
        <f t="shared" ref="S234:S241" si="121">H234+J234+L234+N234+P234+R234</f>
        <v>124958.51699999999</v>
      </c>
      <c r="T234" s="273">
        <v>1</v>
      </c>
      <c r="U234" s="31">
        <f t="shared" ref="U234:U241" si="122">S234*T234</f>
        <v>124958.51699999999</v>
      </c>
      <c r="V234" s="210">
        <v>3.42</v>
      </c>
      <c r="W234" s="211">
        <f>H234*V234</f>
        <v>333485.80739999999</v>
      </c>
      <c r="X234" s="211">
        <f>(W234*1.1+(L234+N234+P234+R234))*T234</f>
        <v>384531.38814</v>
      </c>
      <c r="Y234" s="166"/>
      <c r="Z234" s="166"/>
      <c r="AA234" s="166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</row>
    <row r="235" spans="1:82">
      <c r="A235" s="32">
        <v>2</v>
      </c>
      <c r="B235" s="57" t="s">
        <v>102</v>
      </c>
      <c r="C235" s="32" t="s">
        <v>23</v>
      </c>
      <c r="D235" s="32" t="s">
        <v>728</v>
      </c>
      <c r="E235" s="31"/>
      <c r="F235" s="30">
        <v>17697</v>
      </c>
      <c r="G235" s="28">
        <v>4.3499999999999996</v>
      </c>
      <c r="H235" s="31">
        <f t="shared" si="116"/>
        <v>76981.95</v>
      </c>
      <c r="I235" s="31">
        <v>10</v>
      </c>
      <c r="J235" s="31">
        <f t="shared" si="117"/>
        <v>7698.1949999999997</v>
      </c>
      <c r="K235" s="31"/>
      <c r="L235" s="43"/>
      <c r="M235" s="31">
        <v>100</v>
      </c>
      <c r="N235" s="43">
        <f t="shared" si="118"/>
        <v>17697</v>
      </c>
      <c r="O235" s="31"/>
      <c r="P235" s="31">
        <f t="shared" si="119"/>
        <v>0</v>
      </c>
      <c r="Q235" s="31"/>
      <c r="R235" s="31">
        <f t="shared" si="120"/>
        <v>0</v>
      </c>
      <c r="S235" s="31">
        <f t="shared" si="121"/>
        <v>102377.14499999999</v>
      </c>
      <c r="T235" s="273">
        <v>0.25</v>
      </c>
      <c r="U235" s="31">
        <f t="shared" si="122"/>
        <v>25594.286249999997</v>
      </c>
      <c r="V235" s="210">
        <v>3.42</v>
      </c>
      <c r="W235" s="211">
        <f>H235*V235</f>
        <v>263278.26899999997</v>
      </c>
      <c r="X235" s="211">
        <f>(W235*1.1+(L235+N235+P235+R235))*T235</f>
        <v>76825.773975000004</v>
      </c>
      <c r="Y235" s="166"/>
      <c r="Z235" s="166"/>
      <c r="AA235" s="166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</row>
    <row r="236" spans="1:82" ht="33" customHeight="1">
      <c r="A236" s="32">
        <v>3</v>
      </c>
      <c r="B236" s="150" t="s">
        <v>348</v>
      </c>
      <c r="C236" s="32" t="s">
        <v>23</v>
      </c>
      <c r="D236" s="32" t="s">
        <v>728</v>
      </c>
      <c r="E236" s="31"/>
      <c r="F236" s="30">
        <v>17697</v>
      </c>
      <c r="G236" s="28">
        <v>4.3499999999999996</v>
      </c>
      <c r="H236" s="31">
        <f t="shared" si="116"/>
        <v>76981.95</v>
      </c>
      <c r="I236" s="31">
        <v>10</v>
      </c>
      <c r="J236" s="31">
        <f t="shared" si="117"/>
        <v>7698.1949999999997</v>
      </c>
      <c r="K236" s="31"/>
      <c r="L236" s="43"/>
      <c r="M236" s="31">
        <v>100</v>
      </c>
      <c r="N236" s="43">
        <f t="shared" si="118"/>
        <v>17697</v>
      </c>
      <c r="O236" s="31"/>
      <c r="P236" s="31">
        <f t="shared" si="119"/>
        <v>0</v>
      </c>
      <c r="Q236" s="31"/>
      <c r="R236" s="31">
        <f t="shared" si="120"/>
        <v>0</v>
      </c>
      <c r="S236" s="31">
        <f t="shared" si="121"/>
        <v>102377.14499999999</v>
      </c>
      <c r="T236" s="273">
        <v>0.5</v>
      </c>
      <c r="U236" s="31">
        <f t="shared" si="122"/>
        <v>51188.572499999995</v>
      </c>
      <c r="V236" s="210">
        <v>3.42</v>
      </c>
      <c r="W236" s="211">
        <f>H236*V236</f>
        <v>263278.26899999997</v>
      </c>
      <c r="X236" s="211">
        <f>(W236*1.1+(L236+N236+P236+R236))*T236</f>
        <v>153651.54795000001</v>
      </c>
      <c r="Y236" s="166"/>
      <c r="Z236" s="166"/>
      <c r="AA236" s="166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</row>
    <row r="237" spans="1:82" ht="22.5" customHeight="1">
      <c r="A237" s="32">
        <v>4</v>
      </c>
      <c r="B237" s="57" t="s">
        <v>102</v>
      </c>
      <c r="C237" s="266" t="s">
        <v>23</v>
      </c>
      <c r="D237" s="32" t="s">
        <v>729</v>
      </c>
      <c r="E237" s="31"/>
      <c r="F237" s="30">
        <v>17697</v>
      </c>
      <c r="G237" s="28">
        <v>4.7699999999999996</v>
      </c>
      <c r="H237" s="31">
        <f t="shared" si="116"/>
        <v>84414.689999999988</v>
      </c>
      <c r="I237" s="31">
        <v>10</v>
      </c>
      <c r="J237" s="31">
        <f t="shared" si="117"/>
        <v>8441.4689999999991</v>
      </c>
      <c r="K237" s="31"/>
      <c r="L237" s="43"/>
      <c r="M237" s="31">
        <v>100</v>
      </c>
      <c r="N237" s="43">
        <f t="shared" si="118"/>
        <v>17697</v>
      </c>
      <c r="O237" s="31"/>
      <c r="P237" s="31">
        <f t="shared" si="119"/>
        <v>0</v>
      </c>
      <c r="Q237" s="31"/>
      <c r="R237" s="31">
        <f t="shared" si="120"/>
        <v>0</v>
      </c>
      <c r="S237" s="31">
        <f t="shared" si="121"/>
        <v>110553.15899999999</v>
      </c>
      <c r="T237" s="273">
        <v>1</v>
      </c>
      <c r="U237" s="31">
        <f t="shared" si="122"/>
        <v>110553.15899999999</v>
      </c>
      <c r="V237" s="210">
        <v>3.42</v>
      </c>
      <c r="W237" s="211">
        <f>H237*V237</f>
        <v>288698.23979999998</v>
      </c>
      <c r="X237" s="211">
        <f>(W237*1.1+(L237+N237+P237+R237))*T237</f>
        <v>335265.06378000003</v>
      </c>
      <c r="Y237" s="166"/>
      <c r="Z237" s="166"/>
      <c r="AA237" s="166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</row>
    <row r="238" spans="1:82" ht="22.5" customHeight="1">
      <c r="A238" s="32">
        <v>5</v>
      </c>
      <c r="B238" s="57" t="s">
        <v>102</v>
      </c>
      <c r="C238" s="266" t="s">
        <v>24</v>
      </c>
      <c r="D238" s="32" t="s">
        <v>394</v>
      </c>
      <c r="E238" s="31" t="s">
        <v>135</v>
      </c>
      <c r="F238" s="30">
        <v>17697</v>
      </c>
      <c r="G238" s="28">
        <v>5.99</v>
      </c>
      <c r="H238" s="31">
        <f t="shared" si="116"/>
        <v>106005.03</v>
      </c>
      <c r="I238" s="31">
        <v>10</v>
      </c>
      <c r="J238" s="31">
        <f t="shared" si="117"/>
        <v>10600.503000000001</v>
      </c>
      <c r="K238" s="31"/>
      <c r="L238" s="43"/>
      <c r="M238" s="31">
        <v>100</v>
      </c>
      <c r="N238" s="43">
        <f t="shared" si="118"/>
        <v>17697</v>
      </c>
      <c r="O238" s="31"/>
      <c r="P238" s="31">
        <f t="shared" si="119"/>
        <v>0</v>
      </c>
      <c r="Q238" s="31"/>
      <c r="R238" s="31">
        <f t="shared" si="120"/>
        <v>0</v>
      </c>
      <c r="S238" s="31">
        <f t="shared" si="121"/>
        <v>134302.533</v>
      </c>
      <c r="T238" s="273">
        <v>0.25</v>
      </c>
      <c r="U238" s="31">
        <f t="shared" si="122"/>
        <v>33575.633249999999</v>
      </c>
      <c r="V238" s="210">
        <v>3.42</v>
      </c>
      <c r="W238" s="211">
        <f>H238*V238</f>
        <v>362537.20259999996</v>
      </c>
      <c r="X238" s="211">
        <f>(W238*1.1+(L238+N238+P238+R238))*T238</f>
        <v>104121.980715</v>
      </c>
      <c r="Y238" s="166"/>
      <c r="Z238" s="166"/>
      <c r="AA238" s="166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</row>
    <row r="239" spans="1:82" ht="36.75" customHeight="1">
      <c r="A239" s="32">
        <v>6</v>
      </c>
      <c r="B239" s="32" t="s">
        <v>125</v>
      </c>
      <c r="C239" s="266" t="s">
        <v>23</v>
      </c>
      <c r="D239" s="32" t="s">
        <v>730</v>
      </c>
      <c r="E239" s="31"/>
      <c r="F239" s="30">
        <v>17697</v>
      </c>
      <c r="G239" s="28">
        <v>4.7699999999999996</v>
      </c>
      <c r="H239" s="31">
        <f t="shared" si="116"/>
        <v>84414.689999999988</v>
      </c>
      <c r="I239" s="31">
        <v>10</v>
      </c>
      <c r="J239" s="31">
        <f t="shared" si="117"/>
        <v>8441.4689999999991</v>
      </c>
      <c r="K239" s="31"/>
      <c r="L239" s="31"/>
      <c r="M239" s="31">
        <v>60</v>
      </c>
      <c r="N239" s="43">
        <f t="shared" si="118"/>
        <v>10618.2</v>
      </c>
      <c r="O239" s="31"/>
      <c r="P239" s="31">
        <f t="shared" si="119"/>
        <v>0</v>
      </c>
      <c r="Q239" s="31"/>
      <c r="R239" s="31">
        <f t="shared" si="120"/>
        <v>0</v>
      </c>
      <c r="S239" s="31">
        <f t="shared" si="121"/>
        <v>103474.35899999998</v>
      </c>
      <c r="T239" s="273">
        <v>1</v>
      </c>
      <c r="U239" s="31">
        <f t="shared" si="122"/>
        <v>103474.35899999998</v>
      </c>
      <c r="V239" s="210">
        <v>3.42</v>
      </c>
      <c r="W239" s="211">
        <f>H239*V239</f>
        <v>288698.23979999998</v>
      </c>
      <c r="X239" s="211">
        <f>(W239*1.1+(L239+N239+P239+R239))*T239</f>
        <v>328186.26378000004</v>
      </c>
      <c r="Y239" s="166"/>
      <c r="Z239" s="166"/>
      <c r="AA239" s="166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</row>
    <row r="240" spans="1:82" ht="33.75" customHeight="1">
      <c r="A240" s="32">
        <v>7</v>
      </c>
      <c r="B240" s="32" t="s">
        <v>125</v>
      </c>
      <c r="C240" s="266" t="s">
        <v>23</v>
      </c>
      <c r="D240" s="32" t="s">
        <v>731</v>
      </c>
      <c r="E240" s="31"/>
      <c r="F240" s="30">
        <v>17697</v>
      </c>
      <c r="G240" s="28">
        <v>4.7699999999999996</v>
      </c>
      <c r="H240" s="31">
        <f t="shared" si="116"/>
        <v>84414.689999999988</v>
      </c>
      <c r="I240" s="31">
        <v>10</v>
      </c>
      <c r="J240" s="31">
        <f t="shared" si="117"/>
        <v>8441.4689999999991</v>
      </c>
      <c r="K240" s="31"/>
      <c r="L240" s="31"/>
      <c r="M240" s="31">
        <v>60</v>
      </c>
      <c r="N240" s="43">
        <f t="shared" si="118"/>
        <v>10618.2</v>
      </c>
      <c r="O240" s="31"/>
      <c r="P240" s="31">
        <f t="shared" si="119"/>
        <v>0</v>
      </c>
      <c r="Q240" s="31"/>
      <c r="R240" s="31">
        <f t="shared" si="120"/>
        <v>0</v>
      </c>
      <c r="S240" s="31">
        <f t="shared" si="121"/>
        <v>103474.35899999998</v>
      </c>
      <c r="T240" s="273">
        <v>0.5</v>
      </c>
      <c r="U240" s="31">
        <f t="shared" si="122"/>
        <v>51737.179499999991</v>
      </c>
      <c r="V240" s="210">
        <v>3.42</v>
      </c>
      <c r="W240" s="211">
        <f>H240*V240</f>
        <v>288698.23979999998</v>
      </c>
      <c r="X240" s="211">
        <f>(W240*1.1+(L240+N240+P240+R240))*T240</f>
        <v>164093.13189000002</v>
      </c>
      <c r="Y240" s="166"/>
      <c r="Z240" s="166"/>
      <c r="AA240" s="166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</row>
    <row r="241" spans="1:82">
      <c r="A241" s="32">
        <v>8</v>
      </c>
      <c r="B241" s="32" t="s">
        <v>125</v>
      </c>
      <c r="C241" s="32" t="s">
        <v>23</v>
      </c>
      <c r="D241" s="32" t="s">
        <v>686</v>
      </c>
      <c r="E241" s="31"/>
      <c r="F241" s="30">
        <v>17697</v>
      </c>
      <c r="G241" s="28">
        <v>4.7</v>
      </c>
      <c r="H241" s="31">
        <f t="shared" si="116"/>
        <v>83175.900000000009</v>
      </c>
      <c r="I241" s="31">
        <v>10</v>
      </c>
      <c r="J241" s="31">
        <f t="shared" si="117"/>
        <v>8317.590000000002</v>
      </c>
      <c r="K241" s="31"/>
      <c r="L241" s="31"/>
      <c r="M241" s="31">
        <v>60</v>
      </c>
      <c r="N241" s="43">
        <f t="shared" si="118"/>
        <v>10618.2</v>
      </c>
      <c r="O241" s="31"/>
      <c r="P241" s="31">
        <f t="shared" si="119"/>
        <v>0</v>
      </c>
      <c r="Q241" s="31"/>
      <c r="R241" s="31">
        <f t="shared" si="120"/>
        <v>0</v>
      </c>
      <c r="S241" s="31">
        <f t="shared" si="121"/>
        <v>102111.69</v>
      </c>
      <c r="T241" s="273">
        <v>0.5</v>
      </c>
      <c r="U241" s="31">
        <f t="shared" si="122"/>
        <v>51055.845000000001</v>
      </c>
      <c r="V241" s="210">
        <v>3.42</v>
      </c>
      <c r="W241" s="211">
        <f>H241*V241</f>
        <v>284461.57800000004</v>
      </c>
      <c r="X241" s="211">
        <f>(W241*1.1+(L241+N241+P241+R241))*T241</f>
        <v>161762.96790000005</v>
      </c>
      <c r="Y241" s="166"/>
      <c r="Z241" s="166"/>
      <c r="AA241" s="166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</row>
    <row r="242" spans="1:82" s="52" customFormat="1" ht="10.8">
      <c r="A242" s="32"/>
      <c r="B242" s="262" t="s">
        <v>34</v>
      </c>
      <c r="C242" s="32"/>
      <c r="D242" s="32"/>
      <c r="E242" s="31"/>
      <c r="F242" s="28"/>
      <c r="G242" s="28"/>
      <c r="H242" s="28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108">
        <f>SUM(T234:T241)</f>
        <v>5</v>
      </c>
      <c r="U242" s="88">
        <f>SUM(U234:U241)</f>
        <v>552137.55149999994</v>
      </c>
      <c r="V242" s="88"/>
      <c r="W242" s="88"/>
      <c r="X242" s="88">
        <f>SUM(X234:X241)</f>
        <v>1708438.1181300001</v>
      </c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</row>
    <row r="243" spans="1:82" ht="10.8">
      <c r="A243" s="73"/>
      <c r="B243" s="263"/>
      <c r="C243" s="73"/>
      <c r="D243" s="73"/>
      <c r="E243" s="29"/>
      <c r="F243" s="44"/>
      <c r="G243" s="44"/>
      <c r="H243" s="44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34"/>
      <c r="U243" s="91"/>
      <c r="V243" s="91"/>
      <c r="W243" s="91"/>
      <c r="X243" s="91"/>
      <c r="Y243" s="166"/>
      <c r="Z243" s="166"/>
      <c r="AA243" s="166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</row>
    <row r="244" spans="1:82" s="415" customFormat="1">
      <c r="A244" s="73"/>
      <c r="B244" s="182"/>
      <c r="C244" s="264" t="s">
        <v>165</v>
      </c>
      <c r="D244" s="73"/>
      <c r="E244" s="29"/>
      <c r="F244" s="44"/>
      <c r="G244" s="44"/>
      <c r="H244" s="44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75"/>
      <c r="U244" s="91"/>
      <c r="V244" s="166"/>
      <c r="W244" s="213"/>
      <c r="X244" s="213"/>
      <c r="Y244" s="215"/>
      <c r="Z244" s="166"/>
      <c r="AA244" s="21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>
      <c r="A245" s="32">
        <v>1</v>
      </c>
      <c r="B245" s="235" t="s">
        <v>126</v>
      </c>
      <c r="C245" s="266" t="s">
        <v>23</v>
      </c>
      <c r="D245" s="32" t="s">
        <v>732</v>
      </c>
      <c r="E245" s="31"/>
      <c r="F245" s="30">
        <v>17697</v>
      </c>
      <c r="G245" s="28">
        <v>4.7</v>
      </c>
      <c r="H245" s="31">
        <f>F245*G245</f>
        <v>83175.900000000009</v>
      </c>
      <c r="I245" s="31">
        <v>10</v>
      </c>
      <c r="J245" s="31">
        <f>F245*G245*I245/100</f>
        <v>8317.590000000002</v>
      </c>
      <c r="K245" s="31"/>
      <c r="L245" s="43"/>
      <c r="M245" s="31">
        <v>60</v>
      </c>
      <c r="N245" s="43">
        <f>M245*F245/100</f>
        <v>10618.2</v>
      </c>
      <c r="O245" s="31"/>
      <c r="P245" s="31">
        <f>O245*F245/100</f>
        <v>0</v>
      </c>
      <c r="Q245" s="31"/>
      <c r="R245" s="31">
        <f>Q245*F245/100</f>
        <v>0</v>
      </c>
      <c r="S245" s="31">
        <f>H245+J245+L245+N245+P245+R245</f>
        <v>102111.69</v>
      </c>
      <c r="T245" s="273">
        <v>1</v>
      </c>
      <c r="U245" s="31">
        <f>S245*T245</f>
        <v>102111.69</v>
      </c>
      <c r="V245" s="210">
        <v>3.42</v>
      </c>
      <c r="W245" s="211">
        <f>H245*V245</f>
        <v>284461.57800000004</v>
      </c>
      <c r="X245" s="211">
        <f>(W245*1.1+(L245+N245+P245+R245))*T245</f>
        <v>323525.93580000009</v>
      </c>
      <c r="Y245" s="166"/>
      <c r="Z245" s="215"/>
      <c r="AA245" s="166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</row>
    <row r="246" spans="1:82">
      <c r="A246" s="32">
        <v>2</v>
      </c>
      <c r="B246" s="235" t="s">
        <v>126</v>
      </c>
      <c r="C246" s="266" t="s">
        <v>23</v>
      </c>
      <c r="D246" s="32" t="s">
        <v>732</v>
      </c>
      <c r="E246" s="31"/>
      <c r="F246" s="30">
        <v>17697</v>
      </c>
      <c r="G246" s="28">
        <v>4.7</v>
      </c>
      <c r="H246" s="31">
        <f>F246*G246</f>
        <v>83175.900000000009</v>
      </c>
      <c r="I246" s="31">
        <v>10</v>
      </c>
      <c r="J246" s="31">
        <f>F246*G246*I246/100</f>
        <v>8317.590000000002</v>
      </c>
      <c r="K246" s="31"/>
      <c r="L246" s="43"/>
      <c r="M246" s="31">
        <v>60</v>
      </c>
      <c r="N246" s="43">
        <f>M246*F246/100</f>
        <v>10618.2</v>
      </c>
      <c r="O246" s="31"/>
      <c r="P246" s="31">
        <f>O246*F246/100</f>
        <v>0</v>
      </c>
      <c r="Q246" s="31"/>
      <c r="R246" s="31">
        <f>Q246*F246/100</f>
        <v>0</v>
      </c>
      <c r="S246" s="31">
        <f>H246+J246+L246+N246+P246+R246</f>
        <v>102111.69</v>
      </c>
      <c r="T246" s="273">
        <v>0.25</v>
      </c>
      <c r="U246" s="31">
        <f>S246*T246</f>
        <v>25527.922500000001</v>
      </c>
      <c r="V246" s="210">
        <v>3.42</v>
      </c>
      <c r="W246" s="211">
        <f>H246*V246</f>
        <v>284461.57800000004</v>
      </c>
      <c r="X246" s="211">
        <f>(W246*1.1+(L246+N246+P246+R246))*T246</f>
        <v>80881.483950000023</v>
      </c>
      <c r="Y246" s="166"/>
      <c r="Z246" s="166"/>
      <c r="AA246" s="166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</row>
    <row r="247" spans="1:82" ht="10.8">
      <c r="A247" s="32"/>
      <c r="B247" s="262" t="s">
        <v>34</v>
      </c>
      <c r="C247" s="32"/>
      <c r="D247" s="32"/>
      <c r="E247" s="31"/>
      <c r="F247" s="28"/>
      <c r="G247" s="28"/>
      <c r="H247" s="28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108">
        <f>SUM(T245:T246)</f>
        <v>1.25</v>
      </c>
      <c r="U247" s="88">
        <f>SUM(U245:U246)</f>
        <v>127639.6125</v>
      </c>
      <c r="V247" s="88"/>
      <c r="W247" s="88"/>
      <c r="X247" s="88">
        <f>SUM(X245:X246)</f>
        <v>404407.41975000012</v>
      </c>
      <c r="Y247" s="166"/>
      <c r="Z247" s="166"/>
      <c r="AA247" s="166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</row>
    <row r="248" spans="1:82" ht="10.8">
      <c r="A248" s="73"/>
      <c r="B248" s="263"/>
      <c r="C248" s="73"/>
      <c r="D248" s="73"/>
      <c r="E248" s="29"/>
      <c r="F248" s="44"/>
      <c r="G248" s="44"/>
      <c r="H248" s="44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34"/>
      <c r="U248" s="91"/>
      <c r="V248" s="91"/>
      <c r="W248" s="91"/>
      <c r="X248" s="91"/>
      <c r="Y248" s="166"/>
      <c r="Z248" s="166"/>
      <c r="AA248" s="166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</row>
    <row r="249" spans="1:82" s="415" customFormat="1">
      <c r="A249" s="113"/>
      <c r="B249" s="182"/>
      <c r="C249" s="264" t="s">
        <v>103</v>
      </c>
      <c r="D249" s="73"/>
      <c r="E249" s="29"/>
      <c r="F249" s="44"/>
      <c r="G249" s="44"/>
      <c r="H249" s="44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75"/>
      <c r="U249" s="91"/>
      <c r="V249" s="166"/>
      <c r="W249" s="213"/>
      <c r="X249" s="213"/>
      <c r="Y249" s="215"/>
      <c r="Z249" s="166"/>
      <c r="AA249" s="21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ht="24.6" customHeight="1">
      <c r="A250" s="32">
        <v>1</v>
      </c>
      <c r="B250" s="119" t="s">
        <v>127</v>
      </c>
      <c r="C250" s="32" t="s">
        <v>23</v>
      </c>
      <c r="D250" s="32" t="s">
        <v>733</v>
      </c>
      <c r="E250" s="233"/>
      <c r="F250" s="30">
        <v>17697</v>
      </c>
      <c r="G250" s="28">
        <v>4.3499999999999996</v>
      </c>
      <c r="H250" s="31">
        <f>F250*G250</f>
        <v>76981.95</v>
      </c>
      <c r="I250" s="31">
        <v>10</v>
      </c>
      <c r="J250" s="31">
        <f>F250*G250*I250/100</f>
        <v>7698.1949999999997</v>
      </c>
      <c r="K250" s="31"/>
      <c r="L250" s="43">
        <f>K250*F250/100</f>
        <v>0</v>
      </c>
      <c r="M250" s="31">
        <v>20</v>
      </c>
      <c r="N250" s="43">
        <f>M250*F250/100</f>
        <v>3539.4</v>
      </c>
      <c r="O250" s="31">
        <v>150</v>
      </c>
      <c r="P250" s="31">
        <f>O250*F250/100</f>
        <v>26545.5</v>
      </c>
      <c r="Q250" s="31"/>
      <c r="R250" s="31">
        <f>Q250*F250/100</f>
        <v>0</v>
      </c>
      <c r="S250" s="174">
        <f>H250+J250+L250+N250+P250+R250</f>
        <v>114765.04499999998</v>
      </c>
      <c r="T250" s="273">
        <v>0.5</v>
      </c>
      <c r="U250" s="31">
        <f>S250*T250</f>
        <v>57382.522499999992</v>
      </c>
      <c r="V250" s="210">
        <v>3.42</v>
      </c>
      <c r="W250" s="211">
        <f>H250*V250</f>
        <v>263278.26899999997</v>
      </c>
      <c r="X250" s="211">
        <f>(W250*1.1+(L250+N250+P250+R250))*T250</f>
        <v>159845.49795000002</v>
      </c>
      <c r="Y250" s="166"/>
      <c r="Z250" s="166"/>
      <c r="AA250" s="166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</row>
    <row r="251" spans="1:82" ht="10.8">
      <c r="A251" s="32"/>
      <c r="B251" s="262" t="s">
        <v>34</v>
      </c>
      <c r="C251" s="32"/>
      <c r="D251" s="32"/>
      <c r="E251" s="31"/>
      <c r="F251" s="28"/>
      <c r="G251" s="28"/>
      <c r="H251" s="28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108">
        <f>SUM(T250:T250)</f>
        <v>0.5</v>
      </c>
      <c r="U251" s="88">
        <f>SUM(U250:U250)</f>
        <v>57382.522499999992</v>
      </c>
      <c r="V251" s="88"/>
      <c r="W251" s="88"/>
      <c r="X251" s="88">
        <f>SUM(X250:X250)</f>
        <v>159845.49795000002</v>
      </c>
      <c r="Y251" s="166"/>
      <c r="Z251" s="166"/>
      <c r="AA251" s="166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</row>
    <row r="252" spans="1:82" ht="10.8">
      <c r="A252" s="73"/>
      <c r="B252" s="263"/>
      <c r="C252" s="73"/>
      <c r="D252" s="73"/>
      <c r="E252" s="29"/>
      <c r="F252" s="44"/>
      <c r="G252" s="44"/>
      <c r="H252" s="44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34"/>
      <c r="U252" s="91"/>
      <c r="V252" s="166"/>
      <c r="W252" s="213"/>
      <c r="X252" s="213"/>
      <c r="Y252" s="166"/>
      <c r="Z252" s="166"/>
      <c r="AA252" s="166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</row>
    <row r="253" spans="1:82" s="415" customFormat="1">
      <c r="A253" s="113"/>
      <c r="B253" s="182"/>
      <c r="C253" s="264" t="s">
        <v>100</v>
      </c>
      <c r="D253" s="73"/>
      <c r="E253" s="29"/>
      <c r="F253" s="44"/>
      <c r="G253" s="44"/>
      <c r="H253" s="44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75"/>
      <c r="U253" s="91"/>
      <c r="V253" s="166"/>
      <c r="W253" s="213"/>
      <c r="X253" s="213"/>
      <c r="Y253" s="215"/>
      <c r="Z253" s="166"/>
      <c r="AA253" s="21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ht="24.6" customHeight="1">
      <c r="A254" s="32">
        <v>1</v>
      </c>
      <c r="B254" s="119" t="s">
        <v>395</v>
      </c>
      <c r="C254" s="32" t="s">
        <v>23</v>
      </c>
      <c r="D254" s="32" t="s">
        <v>404</v>
      </c>
      <c r="E254" s="31"/>
      <c r="F254" s="30">
        <v>17697</v>
      </c>
      <c r="G254" s="28">
        <v>4.7699999999999996</v>
      </c>
      <c r="H254" s="31">
        <f>F254*G254</f>
        <v>84414.689999999988</v>
      </c>
      <c r="I254" s="31">
        <v>10</v>
      </c>
      <c r="J254" s="31">
        <f>F254*G254*I254/100</f>
        <v>8441.4689999999991</v>
      </c>
      <c r="K254" s="31"/>
      <c r="L254" s="31"/>
      <c r="M254" s="31"/>
      <c r="N254" s="43">
        <f>M254*F254/100</f>
        <v>0</v>
      </c>
      <c r="O254" s="31"/>
      <c r="P254" s="31">
        <f>O254*F254/100</f>
        <v>0</v>
      </c>
      <c r="Q254" s="31"/>
      <c r="R254" s="31">
        <f>Q254*F254/100</f>
        <v>0</v>
      </c>
      <c r="S254" s="31">
        <f>H254+J254+L254+N254+P254+R254</f>
        <v>92856.158999999985</v>
      </c>
      <c r="T254" s="273">
        <v>0.25</v>
      </c>
      <c r="U254" s="31">
        <f>S254*T254</f>
        <v>23214.039749999996</v>
      </c>
      <c r="V254" s="210">
        <v>3.42</v>
      </c>
      <c r="W254" s="211">
        <f>H254*V254</f>
        <v>288698.23979999998</v>
      </c>
      <c r="X254" s="211">
        <f>(W254*1.1+(L254+N254+P254+R254))*T254</f>
        <v>79392.015945000006</v>
      </c>
      <c r="Y254" s="166"/>
      <c r="Z254" s="166"/>
      <c r="AA254" s="166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</row>
    <row r="255" spans="1:82" ht="10.8">
      <c r="A255" s="32"/>
      <c r="B255" s="262" t="s">
        <v>34</v>
      </c>
      <c r="C255" s="32"/>
      <c r="D255" s="32"/>
      <c r="E255" s="31"/>
      <c r="F255" s="28"/>
      <c r="G255" s="28"/>
      <c r="H255" s="28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108">
        <f>SUM(T254:T254)</f>
        <v>0.25</v>
      </c>
      <c r="U255" s="88">
        <f>SUM(U254:U254)</f>
        <v>23214.039749999996</v>
      </c>
      <c r="V255" s="88"/>
      <c r="W255" s="88"/>
      <c r="X255" s="88">
        <f>SUM(X254:X254)</f>
        <v>79392.015945000006</v>
      </c>
      <c r="Y255" s="166"/>
      <c r="Z255" s="166"/>
      <c r="AA255" s="166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</row>
    <row r="256" spans="1:82" ht="10.8">
      <c r="A256" s="73"/>
      <c r="B256" s="263"/>
      <c r="C256" s="73"/>
      <c r="D256" s="73"/>
      <c r="E256" s="29"/>
      <c r="F256" s="44"/>
      <c r="G256" s="44"/>
      <c r="H256" s="44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34"/>
      <c r="U256" s="91"/>
      <c r="V256" s="166"/>
      <c r="W256" s="213"/>
      <c r="X256" s="213"/>
      <c r="Y256" s="166"/>
      <c r="Z256" s="166"/>
      <c r="AA256" s="166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</row>
    <row r="257" spans="1:82" s="415" customFormat="1">
      <c r="A257" s="113"/>
      <c r="B257" s="182"/>
      <c r="C257" s="73"/>
      <c r="D257" s="344" t="s">
        <v>129</v>
      </c>
      <c r="E257" s="344"/>
      <c r="F257" s="344"/>
      <c r="G257" s="344"/>
      <c r="H257" s="344"/>
      <c r="I257" s="344"/>
      <c r="J257" s="344"/>
      <c r="K257" s="29"/>
      <c r="L257" s="29"/>
      <c r="M257" s="29"/>
      <c r="N257" s="29"/>
      <c r="O257" s="29"/>
      <c r="P257" s="29"/>
      <c r="Q257" s="29"/>
      <c r="R257" s="29"/>
      <c r="S257" s="29"/>
      <c r="T257" s="234"/>
      <c r="U257" s="91"/>
      <c r="V257" s="166"/>
      <c r="W257" s="213"/>
      <c r="X257" s="213"/>
      <c r="Y257" s="215"/>
      <c r="Z257" s="166"/>
      <c r="AA257" s="21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ht="20.399999999999999">
      <c r="A258" s="32">
        <v>1</v>
      </c>
      <c r="B258" s="57" t="s">
        <v>64</v>
      </c>
      <c r="C258" s="32" t="s">
        <v>299</v>
      </c>
      <c r="D258" s="32" t="s">
        <v>33</v>
      </c>
      <c r="E258" s="32"/>
      <c r="F258" s="30">
        <v>17697</v>
      </c>
      <c r="G258" s="30">
        <v>5.34</v>
      </c>
      <c r="H258" s="31">
        <f>F258*G258</f>
        <v>94501.98</v>
      </c>
      <c r="I258" s="31">
        <v>10</v>
      </c>
      <c r="J258" s="31">
        <f>F258*G258*I258/100</f>
        <v>9450.1979999999985</v>
      </c>
      <c r="K258" s="31"/>
      <c r="L258" s="43"/>
      <c r="M258" s="31">
        <v>20</v>
      </c>
      <c r="N258" s="43">
        <f>M258*F258/100</f>
        <v>3539.4</v>
      </c>
      <c r="O258" s="31"/>
      <c r="P258" s="31">
        <f>O258*F258/100</f>
        <v>0</v>
      </c>
      <c r="Q258" s="31"/>
      <c r="R258" s="31">
        <f>Q258*F258/100</f>
        <v>0</v>
      </c>
      <c r="S258" s="31">
        <f>H258+J258+L258+N258+P258+R258</f>
        <v>107491.57799999999</v>
      </c>
      <c r="T258" s="273">
        <v>0.5</v>
      </c>
      <c r="U258" s="31">
        <f>S258*T258</f>
        <v>53745.788999999997</v>
      </c>
      <c r="V258" s="210">
        <v>3.42</v>
      </c>
      <c r="W258" s="211">
        <f>H258*V258</f>
        <v>323196.77159999998</v>
      </c>
      <c r="X258" s="211">
        <f>(W258*1.1+(L258+N258+P258+R258))*T258</f>
        <v>179527.92438000001</v>
      </c>
      <c r="Y258" s="166"/>
      <c r="Z258" s="215"/>
      <c r="AA258" s="166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</row>
    <row r="259" spans="1:82" ht="10.8">
      <c r="A259" s="32"/>
      <c r="B259" s="262" t="s">
        <v>34</v>
      </c>
      <c r="C259" s="32"/>
      <c r="D259" s="32"/>
      <c r="E259" s="31"/>
      <c r="F259" s="28"/>
      <c r="G259" s="28"/>
      <c r="H259" s="28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108">
        <f>SUM(T258:T258)</f>
        <v>0.5</v>
      </c>
      <c r="U259" s="88">
        <f>SUM(U258:U258)</f>
        <v>53745.788999999997</v>
      </c>
      <c r="V259" s="88"/>
      <c r="W259" s="88"/>
      <c r="X259" s="88">
        <f>SUM(X258:X258)</f>
        <v>179527.92438000001</v>
      </c>
      <c r="Y259" s="166"/>
      <c r="Z259" s="166"/>
      <c r="AA259" s="166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</row>
    <row r="260" spans="1:82">
      <c r="A260" s="413"/>
      <c r="B260" s="48"/>
      <c r="C260" s="413"/>
      <c r="D260" s="48"/>
      <c r="E260" s="124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339"/>
      <c r="U260" s="413"/>
      <c r="V260" s="166"/>
      <c r="W260" s="213"/>
      <c r="X260" s="213"/>
      <c r="Z260" s="166"/>
    </row>
    <row r="261" spans="1:82" s="415" customFormat="1">
      <c r="A261" s="264"/>
      <c r="B261" s="182"/>
      <c r="C261" s="73"/>
      <c r="D261" s="67"/>
      <c r="E261" s="29"/>
      <c r="F261" s="44"/>
      <c r="G261" s="44"/>
      <c r="H261" s="44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34"/>
      <c r="U261" s="91"/>
      <c r="V261" s="166"/>
      <c r="W261" s="213"/>
      <c r="X261" s="213"/>
      <c r="Y261" s="215"/>
      <c r="Z261" s="52"/>
      <c r="AA261" s="21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ht="20.399999999999999">
      <c r="A262" s="32">
        <v>1</v>
      </c>
      <c r="B262" s="49" t="s">
        <v>121</v>
      </c>
      <c r="C262" s="32" t="s">
        <v>38</v>
      </c>
      <c r="D262" s="28" t="s">
        <v>671</v>
      </c>
      <c r="E262" s="31"/>
      <c r="F262" s="30">
        <v>17697</v>
      </c>
      <c r="G262" s="28">
        <v>6.33</v>
      </c>
      <c r="H262" s="31">
        <f t="shared" ref="H262:H276" si="123">F262*G262</f>
        <v>112022.01</v>
      </c>
      <c r="I262" s="31">
        <v>10</v>
      </c>
      <c r="J262" s="31">
        <f t="shared" ref="J262:J277" si="124">F262*G262*I262/100</f>
        <v>11202.200999999999</v>
      </c>
      <c r="K262" s="31"/>
      <c r="L262" s="31"/>
      <c r="M262" s="31"/>
      <c r="N262" s="43">
        <f t="shared" ref="N262:N277" si="125">M262*F262/100</f>
        <v>0</v>
      </c>
      <c r="O262" s="31"/>
      <c r="P262" s="31">
        <f t="shared" ref="P262:P277" si="126">O262*F262/100</f>
        <v>0</v>
      </c>
      <c r="Q262" s="31"/>
      <c r="R262" s="31">
        <f t="shared" ref="R262:R277" si="127">Q262*F262/100</f>
        <v>0</v>
      </c>
      <c r="S262" s="31">
        <f t="shared" ref="S262:S277" si="128">H262+J262+L262+N262+P262+R262</f>
        <v>123224.211</v>
      </c>
      <c r="T262" s="273">
        <v>1</v>
      </c>
      <c r="U262" s="31">
        <f t="shared" ref="U262:U277" si="129">S262*T262</f>
        <v>123224.211</v>
      </c>
      <c r="V262" s="210">
        <v>3.42</v>
      </c>
      <c r="W262" s="211">
        <f>H262*V262</f>
        <v>383115.27419999999</v>
      </c>
      <c r="X262" s="211">
        <f>(W262*1.1+(L262+N262+P262+R262))*T262</f>
        <v>421426.80162000004</v>
      </c>
      <c r="Y262" s="166"/>
      <c r="Z262" s="215"/>
      <c r="AA262" s="166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</row>
    <row r="263" spans="1:82" ht="19.2" customHeight="1">
      <c r="A263" s="32">
        <v>2</v>
      </c>
      <c r="B263" s="49" t="s">
        <v>76</v>
      </c>
      <c r="C263" s="35" t="s">
        <v>37</v>
      </c>
      <c r="D263" s="30" t="s">
        <v>694</v>
      </c>
      <c r="E263" s="31">
        <v>1</v>
      </c>
      <c r="F263" s="30">
        <v>17697</v>
      </c>
      <c r="G263" s="28">
        <v>5.21</v>
      </c>
      <c r="H263" s="31">
        <f t="shared" si="123"/>
        <v>92201.37</v>
      </c>
      <c r="I263" s="31">
        <v>10</v>
      </c>
      <c r="J263" s="31">
        <f t="shared" si="124"/>
        <v>9220.1369999999988</v>
      </c>
      <c r="K263" s="31"/>
      <c r="L263" s="31"/>
      <c r="M263" s="31"/>
      <c r="N263" s="43">
        <f t="shared" si="125"/>
        <v>0</v>
      </c>
      <c r="O263" s="31"/>
      <c r="P263" s="31">
        <f t="shared" si="126"/>
        <v>0</v>
      </c>
      <c r="Q263" s="31"/>
      <c r="R263" s="31">
        <f t="shared" si="127"/>
        <v>0</v>
      </c>
      <c r="S263" s="31">
        <f t="shared" si="128"/>
        <v>101421.507</v>
      </c>
      <c r="T263" s="273">
        <v>0.25</v>
      </c>
      <c r="U263" s="31">
        <f t="shared" si="129"/>
        <v>25355.376749999999</v>
      </c>
      <c r="V263" s="210">
        <v>3.42</v>
      </c>
      <c r="W263" s="211">
        <f>H263*V263</f>
        <v>315328.68539999996</v>
      </c>
      <c r="X263" s="211">
        <f>(W263*1.1+(L263+N263+P263+R263))*T263</f>
        <v>86715.388484999989</v>
      </c>
      <c r="Y263" s="166"/>
      <c r="Z263" s="166"/>
      <c r="AA263" s="166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</row>
    <row r="264" spans="1:82" ht="19.8" customHeight="1">
      <c r="A264" s="32">
        <v>3</v>
      </c>
      <c r="B264" s="49" t="s">
        <v>322</v>
      </c>
      <c r="C264" s="35" t="s">
        <v>23</v>
      </c>
      <c r="D264" s="30" t="s">
        <v>694</v>
      </c>
      <c r="E264" s="31"/>
      <c r="F264" s="30">
        <v>17697</v>
      </c>
      <c r="G264" s="28">
        <v>4.4000000000000004</v>
      </c>
      <c r="H264" s="31">
        <f t="shared" si="123"/>
        <v>77866.8</v>
      </c>
      <c r="I264" s="31">
        <v>10</v>
      </c>
      <c r="J264" s="31">
        <f t="shared" si="124"/>
        <v>7786.68</v>
      </c>
      <c r="K264" s="31"/>
      <c r="L264" s="31"/>
      <c r="M264" s="31"/>
      <c r="N264" s="43">
        <f t="shared" si="125"/>
        <v>0</v>
      </c>
      <c r="O264" s="31"/>
      <c r="P264" s="31">
        <f t="shared" si="126"/>
        <v>0</v>
      </c>
      <c r="Q264" s="31"/>
      <c r="R264" s="31">
        <f t="shared" si="127"/>
        <v>0</v>
      </c>
      <c r="S264" s="31">
        <f t="shared" si="128"/>
        <v>85653.48000000001</v>
      </c>
      <c r="T264" s="273">
        <v>0.25</v>
      </c>
      <c r="U264" s="31">
        <f t="shared" si="129"/>
        <v>21413.370000000003</v>
      </c>
      <c r="V264" s="210">
        <v>3.42</v>
      </c>
      <c r="W264" s="211">
        <f>H264*V264</f>
        <v>266304.45600000001</v>
      </c>
      <c r="X264" s="211">
        <f>(W264*1.1+(L264+N264+P264+R264))*T264</f>
        <v>73233.72540000001</v>
      </c>
      <c r="Y264" s="166"/>
      <c r="Z264" s="166"/>
      <c r="AA264" s="166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</row>
    <row r="265" spans="1:82" ht="18" customHeight="1">
      <c r="A265" s="32">
        <v>4</v>
      </c>
      <c r="B265" s="49" t="s">
        <v>109</v>
      </c>
      <c r="C265" s="32" t="s">
        <v>37</v>
      </c>
      <c r="D265" s="30" t="s">
        <v>663</v>
      </c>
      <c r="E265" s="233">
        <v>1</v>
      </c>
      <c r="F265" s="30">
        <v>17697</v>
      </c>
      <c r="G265" s="28">
        <v>5.38</v>
      </c>
      <c r="H265" s="31">
        <f>F265*G265</f>
        <v>95209.86</v>
      </c>
      <c r="I265" s="31">
        <v>10</v>
      </c>
      <c r="J265" s="31">
        <f>F265*G265*I265/100</f>
        <v>9520.985999999999</v>
      </c>
      <c r="K265" s="31"/>
      <c r="L265" s="31"/>
      <c r="M265" s="31"/>
      <c r="N265" s="43">
        <f t="shared" si="125"/>
        <v>0</v>
      </c>
      <c r="O265" s="31"/>
      <c r="P265" s="31">
        <f t="shared" si="126"/>
        <v>0</v>
      </c>
      <c r="Q265" s="31"/>
      <c r="R265" s="31">
        <f t="shared" si="127"/>
        <v>0</v>
      </c>
      <c r="S265" s="31">
        <f t="shared" si="128"/>
        <v>104730.84600000001</v>
      </c>
      <c r="T265" s="273">
        <v>0.25</v>
      </c>
      <c r="U265" s="31">
        <f t="shared" si="129"/>
        <v>26182.711500000001</v>
      </c>
      <c r="V265" s="210">
        <v>3.42</v>
      </c>
      <c r="W265" s="211">
        <f>H265*V265</f>
        <v>325617.72119999997</v>
      </c>
      <c r="X265" s="211">
        <f>(W265*1.1+(L265+N265+P265+R265))*T265</f>
        <v>89544.873330000002</v>
      </c>
      <c r="Y265" s="166"/>
      <c r="Z265" s="166"/>
      <c r="AA265" s="166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</row>
    <row r="266" spans="1:82">
      <c r="A266" s="32">
        <v>5</v>
      </c>
      <c r="B266" s="49" t="s">
        <v>110</v>
      </c>
      <c r="C266" s="32" t="s">
        <v>24</v>
      </c>
      <c r="D266" s="28" t="s">
        <v>671</v>
      </c>
      <c r="E266" s="31" t="s">
        <v>11</v>
      </c>
      <c r="F266" s="30">
        <v>17697</v>
      </c>
      <c r="G266" s="28">
        <v>5.99</v>
      </c>
      <c r="H266" s="31">
        <f t="shared" si="123"/>
        <v>106005.03</v>
      </c>
      <c r="I266" s="31">
        <v>10</v>
      </c>
      <c r="J266" s="31">
        <f t="shared" si="124"/>
        <v>10600.503000000001</v>
      </c>
      <c r="K266" s="31"/>
      <c r="L266" s="31"/>
      <c r="M266" s="31"/>
      <c r="N266" s="43">
        <f t="shared" si="125"/>
        <v>0</v>
      </c>
      <c r="O266" s="31"/>
      <c r="P266" s="31">
        <f t="shared" si="126"/>
        <v>0</v>
      </c>
      <c r="Q266" s="31"/>
      <c r="R266" s="31">
        <f t="shared" si="127"/>
        <v>0</v>
      </c>
      <c r="S266" s="31">
        <f t="shared" si="128"/>
        <v>116605.533</v>
      </c>
      <c r="T266" s="273">
        <v>0.25</v>
      </c>
      <c r="U266" s="31">
        <f t="shared" si="129"/>
        <v>29151.383249999999</v>
      </c>
      <c r="V266" s="210">
        <v>3.42</v>
      </c>
      <c r="W266" s="211">
        <f>H266*V266</f>
        <v>362537.20259999996</v>
      </c>
      <c r="X266" s="211">
        <f>(W266*1.1+(L266+N266+P266+R266))*T266</f>
        <v>99697.730714999998</v>
      </c>
      <c r="Y266" s="166"/>
      <c r="Z266" s="166"/>
      <c r="AA266" s="166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</row>
    <row r="267" spans="1:82" ht="19.2" customHeight="1">
      <c r="A267" s="32">
        <v>6</v>
      </c>
      <c r="B267" s="49" t="s">
        <v>74</v>
      </c>
      <c r="C267" s="35" t="s">
        <v>24</v>
      </c>
      <c r="D267" s="30" t="s">
        <v>691</v>
      </c>
      <c r="E267" s="32" t="s">
        <v>11</v>
      </c>
      <c r="F267" s="30">
        <v>17697</v>
      </c>
      <c r="G267" s="28">
        <v>5.99</v>
      </c>
      <c r="H267" s="31">
        <f t="shared" si="123"/>
        <v>106005.03</v>
      </c>
      <c r="I267" s="31">
        <v>10</v>
      </c>
      <c r="J267" s="31">
        <f t="shared" si="124"/>
        <v>10600.503000000001</v>
      </c>
      <c r="K267" s="31"/>
      <c r="L267" s="31"/>
      <c r="M267" s="31"/>
      <c r="N267" s="43">
        <f t="shared" si="125"/>
        <v>0</v>
      </c>
      <c r="O267" s="31"/>
      <c r="P267" s="31">
        <f t="shared" si="126"/>
        <v>0</v>
      </c>
      <c r="Q267" s="31"/>
      <c r="R267" s="31">
        <f t="shared" si="127"/>
        <v>0</v>
      </c>
      <c r="S267" s="31">
        <f t="shared" si="128"/>
        <v>116605.533</v>
      </c>
      <c r="T267" s="273">
        <v>0.25</v>
      </c>
      <c r="U267" s="31">
        <f t="shared" si="129"/>
        <v>29151.383249999999</v>
      </c>
      <c r="V267" s="210">
        <v>3.42</v>
      </c>
      <c r="W267" s="211">
        <f>H267*V267</f>
        <v>362537.20259999996</v>
      </c>
      <c r="X267" s="211">
        <f>(W267*1.1+(L267+N267+P267+R267))*T267</f>
        <v>99697.730714999998</v>
      </c>
      <c r="Y267" s="166"/>
      <c r="Z267" s="166"/>
      <c r="AA267" s="166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</row>
    <row r="268" spans="1:82" ht="30" customHeight="1">
      <c r="A268" s="32">
        <v>7</v>
      </c>
      <c r="B268" s="49" t="s">
        <v>70</v>
      </c>
      <c r="C268" s="266" t="s">
        <v>23</v>
      </c>
      <c r="D268" s="41" t="s">
        <v>740</v>
      </c>
      <c r="E268" s="31"/>
      <c r="F268" s="30">
        <v>17697</v>
      </c>
      <c r="G268" s="28">
        <v>4.6100000000000003</v>
      </c>
      <c r="H268" s="31">
        <f t="shared" si="123"/>
        <v>81583.170000000013</v>
      </c>
      <c r="I268" s="31">
        <v>10</v>
      </c>
      <c r="J268" s="31">
        <f t="shared" si="124"/>
        <v>8158.3170000000018</v>
      </c>
      <c r="K268" s="31"/>
      <c r="L268" s="31"/>
      <c r="M268" s="31"/>
      <c r="N268" s="43">
        <f t="shared" si="125"/>
        <v>0</v>
      </c>
      <c r="O268" s="31"/>
      <c r="P268" s="31">
        <f t="shared" si="126"/>
        <v>0</v>
      </c>
      <c r="Q268" s="31"/>
      <c r="R268" s="31">
        <f t="shared" si="127"/>
        <v>0</v>
      </c>
      <c r="S268" s="31">
        <f t="shared" si="128"/>
        <v>89741.487000000008</v>
      </c>
      <c r="T268" s="273">
        <v>0.25</v>
      </c>
      <c r="U268" s="31">
        <f t="shared" si="129"/>
        <v>22435.371750000002</v>
      </c>
      <c r="V268" s="210">
        <v>3.42</v>
      </c>
      <c r="W268" s="211">
        <f>H268*V268</f>
        <v>279014.44140000001</v>
      </c>
      <c r="X268" s="211">
        <f>(W268*1.1+(L268+N268+P268+R268))*T268</f>
        <v>76728.971385000012</v>
      </c>
      <c r="Y268" s="166"/>
      <c r="Z268" s="166"/>
      <c r="AA268" s="166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</row>
    <row r="269" spans="1:82" ht="32.4" customHeight="1">
      <c r="A269" s="32">
        <v>8</v>
      </c>
      <c r="B269" s="49" t="s">
        <v>77</v>
      </c>
      <c r="C269" s="50" t="s">
        <v>23</v>
      </c>
      <c r="D269" s="30" t="s">
        <v>741</v>
      </c>
      <c r="E269" s="31"/>
      <c r="F269" s="30">
        <v>17697</v>
      </c>
      <c r="G269" s="28">
        <v>4.3</v>
      </c>
      <c r="H269" s="31">
        <f>F269*G269</f>
        <v>76097.099999999991</v>
      </c>
      <c r="I269" s="31">
        <v>10</v>
      </c>
      <c r="J269" s="31">
        <f t="shared" si="124"/>
        <v>7609.7099999999991</v>
      </c>
      <c r="K269" s="31"/>
      <c r="L269" s="31"/>
      <c r="M269" s="31"/>
      <c r="N269" s="43">
        <f t="shared" si="125"/>
        <v>0</v>
      </c>
      <c r="O269" s="31"/>
      <c r="P269" s="31">
        <f t="shared" si="126"/>
        <v>0</v>
      </c>
      <c r="Q269" s="31"/>
      <c r="R269" s="31">
        <f t="shared" si="127"/>
        <v>0</v>
      </c>
      <c r="S269" s="31">
        <f t="shared" si="128"/>
        <v>83706.81</v>
      </c>
      <c r="T269" s="273">
        <v>0.25</v>
      </c>
      <c r="U269" s="31">
        <f t="shared" si="129"/>
        <v>20926.702499999999</v>
      </c>
      <c r="V269" s="210">
        <v>3.42</v>
      </c>
      <c r="W269" s="211">
        <f>H269*V269</f>
        <v>260252.08199999997</v>
      </c>
      <c r="X269" s="211">
        <f>(W269*1.1+(L269+N269+P269+R269))*T269</f>
        <v>71569.322549999997</v>
      </c>
      <c r="Y269" s="166"/>
      <c r="Z269" s="166"/>
      <c r="AA269" s="166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</row>
    <row r="270" spans="1:82" ht="24" customHeight="1">
      <c r="A270" s="32">
        <v>9</v>
      </c>
      <c r="B270" s="49" t="s">
        <v>73</v>
      </c>
      <c r="C270" s="35" t="s">
        <v>23</v>
      </c>
      <c r="D270" s="28" t="s">
        <v>369</v>
      </c>
      <c r="E270" s="31"/>
      <c r="F270" s="30">
        <v>17697</v>
      </c>
      <c r="G270" s="30">
        <v>4.26</v>
      </c>
      <c r="H270" s="31">
        <f t="shared" si="123"/>
        <v>75389.22</v>
      </c>
      <c r="I270" s="31">
        <v>10</v>
      </c>
      <c r="J270" s="31">
        <f t="shared" si="124"/>
        <v>7538.9219999999996</v>
      </c>
      <c r="K270" s="31"/>
      <c r="L270" s="31"/>
      <c r="M270" s="31"/>
      <c r="N270" s="43">
        <f t="shared" si="125"/>
        <v>0</v>
      </c>
      <c r="O270" s="31"/>
      <c r="P270" s="31">
        <f t="shared" si="126"/>
        <v>0</v>
      </c>
      <c r="Q270" s="31"/>
      <c r="R270" s="31">
        <f t="shared" si="127"/>
        <v>0</v>
      </c>
      <c r="S270" s="31">
        <f t="shared" si="128"/>
        <v>82928.142000000007</v>
      </c>
      <c r="T270" s="273">
        <v>0.25</v>
      </c>
      <c r="U270" s="31">
        <f t="shared" si="129"/>
        <v>20732.035500000002</v>
      </c>
      <c r="V270" s="210">
        <v>3.42</v>
      </c>
      <c r="W270" s="211">
        <f>H270*V270</f>
        <v>257831.1324</v>
      </c>
      <c r="X270" s="211">
        <f>(W270*1.1+(L270+N270+P270+R270))*T270</f>
        <v>70903.561410000009</v>
      </c>
      <c r="Y270" s="166"/>
      <c r="Z270" s="166"/>
      <c r="AA270" s="166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</row>
    <row r="271" spans="1:82" ht="24.6" customHeight="1">
      <c r="A271" s="32">
        <v>10</v>
      </c>
      <c r="B271" s="49" t="s">
        <v>75</v>
      </c>
      <c r="C271" s="35" t="s">
        <v>23</v>
      </c>
      <c r="D271" s="30" t="s">
        <v>692</v>
      </c>
      <c r="E271" s="65"/>
      <c r="F271" s="30">
        <v>17697</v>
      </c>
      <c r="G271" s="28">
        <v>4.3499999999999996</v>
      </c>
      <c r="H271" s="31">
        <f t="shared" si="123"/>
        <v>76981.95</v>
      </c>
      <c r="I271" s="31">
        <v>10</v>
      </c>
      <c r="J271" s="31">
        <f t="shared" si="124"/>
        <v>7698.1949999999997</v>
      </c>
      <c r="K271" s="31"/>
      <c r="L271" s="31"/>
      <c r="M271" s="31"/>
      <c r="N271" s="43">
        <f t="shared" si="125"/>
        <v>0</v>
      </c>
      <c r="O271" s="31"/>
      <c r="P271" s="31">
        <f t="shared" si="126"/>
        <v>0</v>
      </c>
      <c r="Q271" s="31"/>
      <c r="R271" s="31">
        <f t="shared" si="127"/>
        <v>0</v>
      </c>
      <c r="S271" s="31">
        <f t="shared" si="128"/>
        <v>84680.14499999999</v>
      </c>
      <c r="T271" s="273">
        <v>0.25</v>
      </c>
      <c r="U271" s="31">
        <f t="shared" si="129"/>
        <v>21170.036249999997</v>
      </c>
      <c r="V271" s="210">
        <v>3.42</v>
      </c>
      <c r="W271" s="211">
        <f>H271*V271</f>
        <v>263278.26899999997</v>
      </c>
      <c r="X271" s="211">
        <f>(W271*1.1+(L271+N271+P271+R271))*T271</f>
        <v>72401.523975000004</v>
      </c>
      <c r="Y271" s="166"/>
      <c r="Z271" s="166"/>
      <c r="AA271" s="166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</row>
    <row r="272" spans="1:82" ht="20.399999999999999">
      <c r="A272" s="32">
        <v>11</v>
      </c>
      <c r="B272" s="49" t="s">
        <v>111</v>
      </c>
      <c r="C272" s="32" t="s">
        <v>23</v>
      </c>
      <c r="D272" s="31" t="s">
        <v>713</v>
      </c>
      <c r="E272" s="31"/>
      <c r="F272" s="30">
        <v>17697</v>
      </c>
      <c r="G272" s="28">
        <v>4.3</v>
      </c>
      <c r="H272" s="31">
        <f t="shared" si="123"/>
        <v>76097.099999999991</v>
      </c>
      <c r="I272" s="31">
        <v>10</v>
      </c>
      <c r="J272" s="31">
        <f t="shared" si="124"/>
        <v>7609.7099999999991</v>
      </c>
      <c r="K272" s="31"/>
      <c r="L272" s="31"/>
      <c r="M272" s="31"/>
      <c r="N272" s="43">
        <f t="shared" si="125"/>
        <v>0</v>
      </c>
      <c r="O272" s="31"/>
      <c r="P272" s="31">
        <f t="shared" si="126"/>
        <v>0</v>
      </c>
      <c r="Q272" s="31"/>
      <c r="R272" s="31">
        <f t="shared" si="127"/>
        <v>0</v>
      </c>
      <c r="S272" s="31">
        <f t="shared" si="128"/>
        <v>83706.81</v>
      </c>
      <c r="T272" s="273">
        <v>0.5</v>
      </c>
      <c r="U272" s="31">
        <f t="shared" si="129"/>
        <v>41853.404999999999</v>
      </c>
      <c r="V272" s="210">
        <v>3.42</v>
      </c>
      <c r="W272" s="211">
        <f>H272*V272</f>
        <v>260252.08199999997</v>
      </c>
      <c r="X272" s="211">
        <f>(W272*1.1+(L272+N272+P272+R272))*T272</f>
        <v>143138.64509999999</v>
      </c>
      <c r="Y272" s="166"/>
      <c r="Z272" s="166"/>
      <c r="AA272" s="166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</row>
    <row r="273" spans="1:82" ht="19.2" customHeight="1">
      <c r="A273" s="32">
        <v>12</v>
      </c>
      <c r="B273" s="49" t="s">
        <v>112</v>
      </c>
      <c r="C273" s="32" t="s">
        <v>23</v>
      </c>
      <c r="D273" s="30" t="s">
        <v>668</v>
      </c>
      <c r="E273" s="233"/>
      <c r="F273" s="30">
        <v>17697</v>
      </c>
      <c r="G273" s="28">
        <v>4.7</v>
      </c>
      <c r="H273" s="31">
        <f t="shared" si="123"/>
        <v>83175.900000000009</v>
      </c>
      <c r="I273" s="31">
        <v>10</v>
      </c>
      <c r="J273" s="31">
        <f t="shared" si="124"/>
        <v>8317.590000000002</v>
      </c>
      <c r="K273" s="31"/>
      <c r="L273" s="31"/>
      <c r="M273" s="31"/>
      <c r="N273" s="43">
        <f t="shared" si="125"/>
        <v>0</v>
      </c>
      <c r="O273" s="31"/>
      <c r="P273" s="31">
        <f t="shared" si="126"/>
        <v>0</v>
      </c>
      <c r="Q273" s="31"/>
      <c r="R273" s="31">
        <f t="shared" si="127"/>
        <v>0</v>
      </c>
      <c r="S273" s="31">
        <f t="shared" si="128"/>
        <v>91493.49</v>
      </c>
      <c r="T273" s="273">
        <v>0.25</v>
      </c>
      <c r="U273" s="31">
        <f t="shared" si="129"/>
        <v>22873.372500000001</v>
      </c>
      <c r="V273" s="210">
        <v>3.42</v>
      </c>
      <c r="W273" s="211">
        <f>H273*V273</f>
        <v>284461.57800000004</v>
      </c>
      <c r="X273" s="211">
        <f>(W273*1.1+(L273+N273+P273+R273))*T273</f>
        <v>78226.933950000021</v>
      </c>
      <c r="Y273" s="166"/>
      <c r="Z273" s="166"/>
      <c r="AA273" s="166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</row>
    <row r="274" spans="1:82" ht="20.399999999999999">
      <c r="A274" s="32">
        <v>13</v>
      </c>
      <c r="B274" s="49" t="s">
        <v>288</v>
      </c>
      <c r="C274" s="35" t="s">
        <v>23</v>
      </c>
      <c r="D274" s="30" t="s">
        <v>370</v>
      </c>
      <c r="E274" s="31"/>
      <c r="F274" s="30">
        <v>17697</v>
      </c>
      <c r="G274" s="28">
        <v>4.26</v>
      </c>
      <c r="H274" s="31">
        <f t="shared" si="123"/>
        <v>75389.22</v>
      </c>
      <c r="I274" s="31">
        <v>10</v>
      </c>
      <c r="J274" s="31">
        <f t="shared" si="124"/>
        <v>7538.9219999999996</v>
      </c>
      <c r="K274" s="31"/>
      <c r="L274" s="43">
        <f>K274*F274/100</f>
        <v>0</v>
      </c>
      <c r="M274" s="31"/>
      <c r="N274" s="43">
        <f t="shared" si="125"/>
        <v>0</v>
      </c>
      <c r="O274" s="31">
        <v>80</v>
      </c>
      <c r="P274" s="31">
        <f t="shared" si="126"/>
        <v>14157.6</v>
      </c>
      <c r="Q274" s="31"/>
      <c r="R274" s="31">
        <f t="shared" si="127"/>
        <v>0</v>
      </c>
      <c r="S274" s="31">
        <f t="shared" si="128"/>
        <v>97085.742000000013</v>
      </c>
      <c r="T274" s="273">
        <v>0.25</v>
      </c>
      <c r="U274" s="31">
        <f t="shared" si="129"/>
        <v>24271.435500000003</v>
      </c>
      <c r="V274" s="210">
        <v>3.42</v>
      </c>
      <c r="W274" s="211">
        <f>H274*V274</f>
        <v>257831.1324</v>
      </c>
      <c r="X274" s="211">
        <f>(W274*1.1+(L274+N274+P274+R274))*T274</f>
        <v>74442.961410000004</v>
      </c>
      <c r="Y274" s="166"/>
      <c r="Z274" s="166"/>
      <c r="AA274" s="166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</row>
    <row r="275" spans="1:82" ht="21.6" customHeight="1">
      <c r="A275" s="32">
        <v>14</v>
      </c>
      <c r="B275" s="49" t="s">
        <v>113</v>
      </c>
      <c r="C275" s="35" t="s">
        <v>23</v>
      </c>
      <c r="D275" s="28" t="s">
        <v>690</v>
      </c>
      <c r="E275" s="31"/>
      <c r="F275" s="30">
        <v>17697</v>
      </c>
      <c r="G275" s="28">
        <v>4.51</v>
      </c>
      <c r="H275" s="31">
        <f t="shared" si="123"/>
        <v>79813.47</v>
      </c>
      <c r="I275" s="31">
        <v>10</v>
      </c>
      <c r="J275" s="31">
        <f t="shared" si="124"/>
        <v>7981.3469999999998</v>
      </c>
      <c r="K275" s="31"/>
      <c r="L275" s="31"/>
      <c r="M275" s="31"/>
      <c r="N275" s="43">
        <f t="shared" si="125"/>
        <v>0</v>
      </c>
      <c r="O275" s="31"/>
      <c r="P275" s="31">
        <f t="shared" si="126"/>
        <v>0</v>
      </c>
      <c r="Q275" s="31"/>
      <c r="R275" s="31">
        <f t="shared" si="127"/>
        <v>0</v>
      </c>
      <c r="S275" s="31">
        <f t="shared" si="128"/>
        <v>87794.816999999995</v>
      </c>
      <c r="T275" s="273">
        <v>0.25</v>
      </c>
      <c r="U275" s="31">
        <f t="shared" si="129"/>
        <v>21948.704249999999</v>
      </c>
      <c r="V275" s="210">
        <v>3.42</v>
      </c>
      <c r="W275" s="211">
        <f>H275*V275</f>
        <v>272962.0674</v>
      </c>
      <c r="X275" s="211">
        <f>(W275*1.1+(L275+N275+P275+R275))*T275</f>
        <v>75064.568535000013</v>
      </c>
      <c r="Y275" s="166"/>
      <c r="Z275" s="166"/>
      <c r="AA275" s="166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</row>
    <row r="276" spans="1:82" ht="21.6" customHeight="1">
      <c r="A276" s="32">
        <v>15</v>
      </c>
      <c r="B276" s="49" t="s">
        <v>62</v>
      </c>
      <c r="C276" s="32" t="s">
        <v>23</v>
      </c>
      <c r="D276" s="31" t="s">
        <v>683</v>
      </c>
      <c r="E276" s="31"/>
      <c r="F276" s="30">
        <v>17697</v>
      </c>
      <c r="G276" s="28">
        <v>4.3499999999999996</v>
      </c>
      <c r="H276" s="31">
        <f t="shared" si="123"/>
        <v>76981.95</v>
      </c>
      <c r="I276" s="31">
        <v>10</v>
      </c>
      <c r="J276" s="31">
        <f t="shared" si="124"/>
        <v>7698.1949999999997</v>
      </c>
      <c r="K276" s="31"/>
      <c r="L276" s="31"/>
      <c r="M276" s="31"/>
      <c r="N276" s="43">
        <f t="shared" si="125"/>
        <v>0</v>
      </c>
      <c r="O276" s="31"/>
      <c r="P276" s="31">
        <f t="shared" si="126"/>
        <v>0</v>
      </c>
      <c r="Q276" s="31"/>
      <c r="R276" s="31">
        <f t="shared" si="127"/>
        <v>0</v>
      </c>
      <c r="S276" s="31">
        <f t="shared" si="128"/>
        <v>84680.14499999999</v>
      </c>
      <c r="T276" s="273">
        <v>0.25</v>
      </c>
      <c r="U276" s="31">
        <f t="shared" si="129"/>
        <v>21170.036249999997</v>
      </c>
      <c r="V276" s="210">
        <v>3.42</v>
      </c>
      <c r="W276" s="211">
        <f>H276*V276</f>
        <v>263278.26899999997</v>
      </c>
      <c r="X276" s="211">
        <f>(W276*1.1+(L276+N276+P276+R276))*T276</f>
        <v>72401.523975000004</v>
      </c>
      <c r="Y276" s="166"/>
      <c r="Z276" s="166"/>
      <c r="AA276" s="166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</row>
    <row r="277" spans="1:82" ht="22.8" customHeight="1">
      <c r="A277" s="32">
        <v>16</v>
      </c>
      <c r="B277" s="49" t="s">
        <v>57</v>
      </c>
      <c r="C277" s="32" t="s">
        <v>23</v>
      </c>
      <c r="D277" s="30" t="s">
        <v>669</v>
      </c>
      <c r="E277" s="233"/>
      <c r="F277" s="30">
        <v>17697</v>
      </c>
      <c r="G277" s="28">
        <v>4.3</v>
      </c>
      <c r="H277" s="31">
        <f>F277*G277</f>
        <v>76097.099999999991</v>
      </c>
      <c r="I277" s="31">
        <v>10</v>
      </c>
      <c r="J277" s="31">
        <f t="shared" si="124"/>
        <v>7609.7099999999991</v>
      </c>
      <c r="K277" s="31"/>
      <c r="L277" s="31"/>
      <c r="M277" s="31"/>
      <c r="N277" s="43">
        <f t="shared" si="125"/>
        <v>0</v>
      </c>
      <c r="O277" s="31"/>
      <c r="P277" s="31">
        <f t="shared" si="126"/>
        <v>0</v>
      </c>
      <c r="Q277" s="31"/>
      <c r="R277" s="31">
        <f t="shared" si="127"/>
        <v>0</v>
      </c>
      <c r="S277" s="31">
        <f t="shared" si="128"/>
        <v>83706.81</v>
      </c>
      <c r="T277" s="273">
        <v>0.25</v>
      </c>
      <c r="U277" s="31">
        <f t="shared" si="129"/>
        <v>20926.702499999999</v>
      </c>
      <c r="V277" s="210">
        <v>3.42</v>
      </c>
      <c r="W277" s="211">
        <f>H277*V277</f>
        <v>260252.08199999997</v>
      </c>
      <c r="X277" s="211">
        <f>(W277*1.1+(L277+N277+P277+R277))*T277</f>
        <v>71569.322549999997</v>
      </c>
      <c r="Y277" s="166"/>
      <c r="Z277" s="166"/>
      <c r="AA277" s="166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</row>
    <row r="278" spans="1:82" ht="10.8">
      <c r="A278" s="32"/>
      <c r="B278" s="262" t="s">
        <v>34</v>
      </c>
      <c r="C278" s="32"/>
      <c r="D278" s="30"/>
      <c r="E278" s="31"/>
      <c r="F278" s="28"/>
      <c r="G278" s="28"/>
      <c r="H278" s="28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108">
        <f>SUM(T262:T277)</f>
        <v>5</v>
      </c>
      <c r="U278" s="88">
        <f>SUM(U262:U277)</f>
        <v>492786.23775000009</v>
      </c>
      <c r="V278" s="88"/>
      <c r="W278" s="88"/>
      <c r="X278" s="88">
        <f>SUM(X262:X277)</f>
        <v>1676763.5851050001</v>
      </c>
      <c r="Y278" s="166"/>
      <c r="Z278" s="166"/>
      <c r="AA278" s="166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</row>
    <row r="279" spans="1:82">
      <c r="A279" s="48"/>
      <c r="B279" s="48"/>
      <c r="C279" s="48"/>
      <c r="D279" s="26"/>
      <c r="E279" s="27"/>
      <c r="F279" s="34"/>
      <c r="G279" s="34"/>
      <c r="H279" s="34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8"/>
      <c r="U279" s="92"/>
      <c r="V279" s="166"/>
      <c r="W279" s="213"/>
      <c r="X279" s="213"/>
      <c r="Y279" s="166"/>
      <c r="Z279" s="166"/>
      <c r="AA279" s="166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</row>
    <row r="280" spans="1:82" ht="10.8">
      <c r="A280" s="73"/>
      <c r="B280" s="263"/>
      <c r="C280" s="73"/>
      <c r="D280" s="67"/>
      <c r="E280" s="29"/>
      <c r="F280" s="44"/>
      <c r="G280" s="44"/>
      <c r="H280" s="44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34"/>
      <c r="U280" s="91"/>
      <c r="V280" s="166"/>
      <c r="W280" s="213"/>
      <c r="X280" s="213"/>
      <c r="Y280" s="166"/>
      <c r="Z280" s="166"/>
      <c r="AA280" s="166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</row>
    <row r="281" spans="1:82" s="415" customFormat="1">
      <c r="A281" s="25"/>
      <c r="B281" s="182"/>
      <c r="C281" s="73"/>
      <c r="D281" s="264" t="s">
        <v>115</v>
      </c>
      <c r="E281" s="29"/>
      <c r="F281" s="44"/>
      <c r="G281" s="44"/>
      <c r="H281" s="44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34"/>
      <c r="U281" s="91"/>
      <c r="V281" s="166"/>
      <c r="W281" s="213"/>
      <c r="X281" s="212"/>
      <c r="Y281" s="215"/>
      <c r="Z281" s="166"/>
      <c r="AA281" s="21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>
      <c r="A282" s="32">
        <v>1</v>
      </c>
      <c r="B282" s="57" t="s">
        <v>116</v>
      </c>
      <c r="C282" s="32" t="s">
        <v>38</v>
      </c>
      <c r="D282" s="30" t="s">
        <v>164</v>
      </c>
      <c r="E282" s="31" t="s">
        <v>135</v>
      </c>
      <c r="F282" s="30">
        <v>17697</v>
      </c>
      <c r="G282" s="28">
        <v>6.33</v>
      </c>
      <c r="H282" s="31">
        <f t="shared" ref="H282:H289" si="130">F282*G282</f>
        <v>112022.01</v>
      </c>
      <c r="I282" s="31">
        <v>10</v>
      </c>
      <c r="J282" s="31">
        <f t="shared" ref="J282:J289" si="131">F282*G282*I282/100</f>
        <v>11202.200999999999</v>
      </c>
      <c r="K282" s="31"/>
      <c r="L282" s="31"/>
      <c r="M282" s="31"/>
      <c r="N282" s="43">
        <f t="shared" ref="N282:N289" si="132">M282*F282/100</f>
        <v>0</v>
      </c>
      <c r="O282" s="31"/>
      <c r="P282" s="31">
        <f t="shared" ref="P282:P289" si="133">O282*F282/100</f>
        <v>0</v>
      </c>
      <c r="Q282" s="31"/>
      <c r="R282" s="31">
        <f t="shared" ref="R282:R289" si="134">Q282*F282/100</f>
        <v>0</v>
      </c>
      <c r="S282" s="31">
        <f t="shared" ref="S282:S289" si="135">H282+J282+L282+N282+P282+R282</f>
        <v>123224.211</v>
      </c>
      <c r="T282" s="273">
        <v>1</v>
      </c>
      <c r="U282" s="31">
        <f t="shared" ref="U282:U289" si="136">S282*T282</f>
        <v>123224.211</v>
      </c>
      <c r="V282" s="210">
        <v>3.42</v>
      </c>
      <c r="W282" s="211">
        <f>H282*V282</f>
        <v>383115.27419999999</v>
      </c>
      <c r="X282" s="211">
        <f>(W282*1.1+(L282+N282+P282+R282))*T282</f>
        <v>421426.80162000004</v>
      </c>
      <c r="Y282" s="166"/>
      <c r="Z282" s="215"/>
      <c r="AA282" s="166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</row>
    <row r="283" spans="1:82">
      <c r="A283" s="32">
        <v>2</v>
      </c>
      <c r="B283" s="57" t="s">
        <v>109</v>
      </c>
      <c r="C283" s="32" t="s">
        <v>24</v>
      </c>
      <c r="D283" s="30" t="s">
        <v>164</v>
      </c>
      <c r="E283" s="31" t="s">
        <v>135</v>
      </c>
      <c r="F283" s="30">
        <v>17697</v>
      </c>
      <c r="G283" s="28">
        <v>5.99</v>
      </c>
      <c r="H283" s="31">
        <f t="shared" si="130"/>
        <v>106005.03</v>
      </c>
      <c r="I283" s="31">
        <v>10</v>
      </c>
      <c r="J283" s="31">
        <f t="shared" si="131"/>
        <v>10600.503000000001</v>
      </c>
      <c r="K283" s="31"/>
      <c r="L283" s="31"/>
      <c r="M283" s="31"/>
      <c r="N283" s="43">
        <f t="shared" si="132"/>
        <v>0</v>
      </c>
      <c r="O283" s="31"/>
      <c r="P283" s="31">
        <f t="shared" si="133"/>
        <v>0</v>
      </c>
      <c r="Q283" s="31"/>
      <c r="R283" s="31">
        <f t="shared" si="134"/>
        <v>0</v>
      </c>
      <c r="S283" s="31">
        <f t="shared" si="135"/>
        <v>116605.533</v>
      </c>
      <c r="T283" s="273">
        <v>1</v>
      </c>
      <c r="U283" s="31">
        <f t="shared" si="136"/>
        <v>116605.533</v>
      </c>
      <c r="V283" s="210">
        <v>3.42</v>
      </c>
      <c r="W283" s="211">
        <f>H283*V283</f>
        <v>362537.20259999996</v>
      </c>
      <c r="X283" s="211">
        <f>(W283*1.1+(L283+N283+P283+R283))*T283</f>
        <v>398790.92285999999</v>
      </c>
      <c r="Y283" s="166"/>
      <c r="Z283" s="166"/>
      <c r="AA283" s="166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</row>
    <row r="284" spans="1:82" ht="30.6">
      <c r="A284" s="32">
        <v>3</v>
      </c>
      <c r="B284" s="57" t="s">
        <v>117</v>
      </c>
      <c r="C284" s="32" t="s">
        <v>24</v>
      </c>
      <c r="D284" s="30" t="s">
        <v>164</v>
      </c>
      <c r="E284" s="31" t="s">
        <v>135</v>
      </c>
      <c r="F284" s="30">
        <v>17697</v>
      </c>
      <c r="G284" s="28">
        <v>5.99</v>
      </c>
      <c r="H284" s="31">
        <f t="shared" si="130"/>
        <v>106005.03</v>
      </c>
      <c r="I284" s="31">
        <v>10</v>
      </c>
      <c r="J284" s="31">
        <f t="shared" si="131"/>
        <v>10600.503000000001</v>
      </c>
      <c r="K284" s="31"/>
      <c r="L284" s="31"/>
      <c r="M284" s="31">
        <v>100</v>
      </c>
      <c r="N284" s="43">
        <f t="shared" si="132"/>
        <v>17697</v>
      </c>
      <c r="O284" s="31"/>
      <c r="P284" s="31">
        <f t="shared" si="133"/>
        <v>0</v>
      </c>
      <c r="Q284" s="31"/>
      <c r="R284" s="31">
        <f t="shared" si="134"/>
        <v>0</v>
      </c>
      <c r="S284" s="31">
        <f t="shared" si="135"/>
        <v>134302.533</v>
      </c>
      <c r="T284" s="273">
        <v>1</v>
      </c>
      <c r="U284" s="31">
        <f t="shared" si="136"/>
        <v>134302.533</v>
      </c>
      <c r="V284" s="210">
        <v>3.42</v>
      </c>
      <c r="W284" s="211">
        <f>H284*V284</f>
        <v>362537.20259999996</v>
      </c>
      <c r="X284" s="211">
        <f>(W284*1.1+(L284+N284+P284+R284))*T284</f>
        <v>416487.92285999999</v>
      </c>
      <c r="Y284" s="166"/>
      <c r="Z284" s="166"/>
      <c r="AA284" s="166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</row>
    <row r="285" spans="1:82">
      <c r="A285" s="32">
        <v>4</v>
      </c>
      <c r="B285" s="57" t="s">
        <v>101</v>
      </c>
      <c r="C285" s="32" t="s">
        <v>23</v>
      </c>
      <c r="D285" s="32" t="s">
        <v>404</v>
      </c>
      <c r="E285" s="31"/>
      <c r="F285" s="30">
        <v>17697</v>
      </c>
      <c r="G285" s="28">
        <v>4.7699999999999996</v>
      </c>
      <c r="H285" s="31">
        <f t="shared" si="130"/>
        <v>84414.689999999988</v>
      </c>
      <c r="I285" s="31">
        <v>10</v>
      </c>
      <c r="J285" s="31">
        <f t="shared" si="131"/>
        <v>8441.4689999999991</v>
      </c>
      <c r="K285" s="31"/>
      <c r="L285" s="31"/>
      <c r="M285" s="31"/>
      <c r="N285" s="43">
        <f t="shared" si="132"/>
        <v>0</v>
      </c>
      <c r="O285" s="31"/>
      <c r="P285" s="31">
        <f t="shared" si="133"/>
        <v>0</v>
      </c>
      <c r="Q285" s="31"/>
      <c r="R285" s="31">
        <f t="shared" si="134"/>
        <v>0</v>
      </c>
      <c r="S285" s="31">
        <f t="shared" si="135"/>
        <v>92856.158999999985</v>
      </c>
      <c r="T285" s="273">
        <v>1</v>
      </c>
      <c r="U285" s="31">
        <f t="shared" si="136"/>
        <v>92856.158999999985</v>
      </c>
      <c r="V285" s="210">
        <v>3.42</v>
      </c>
      <c r="W285" s="211">
        <f>H285*V285</f>
        <v>288698.23979999998</v>
      </c>
      <c r="X285" s="211">
        <f>(W285*1.1+(L285+N285+P285+R285))*T285</f>
        <v>317568.06378000003</v>
      </c>
      <c r="Y285" s="166"/>
      <c r="Z285" s="166"/>
      <c r="AA285" s="166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</row>
    <row r="286" spans="1:82" ht="20.399999999999999">
      <c r="A286" s="32">
        <v>5</v>
      </c>
      <c r="B286" s="57" t="s">
        <v>118</v>
      </c>
      <c r="C286" s="32" t="s">
        <v>24</v>
      </c>
      <c r="D286" s="30" t="s">
        <v>164</v>
      </c>
      <c r="E286" s="31" t="s">
        <v>135</v>
      </c>
      <c r="F286" s="30">
        <v>17697</v>
      </c>
      <c r="G286" s="28">
        <v>5.99</v>
      </c>
      <c r="H286" s="31">
        <f t="shared" si="130"/>
        <v>106005.03</v>
      </c>
      <c r="I286" s="31">
        <v>10</v>
      </c>
      <c r="J286" s="31">
        <f t="shared" si="131"/>
        <v>10600.503000000001</v>
      </c>
      <c r="K286" s="31"/>
      <c r="L286" s="31"/>
      <c r="M286" s="31">
        <v>20</v>
      </c>
      <c r="N286" s="43">
        <f t="shared" si="132"/>
        <v>3539.4</v>
      </c>
      <c r="O286" s="31"/>
      <c r="P286" s="31">
        <f t="shared" si="133"/>
        <v>0</v>
      </c>
      <c r="Q286" s="31"/>
      <c r="R286" s="31">
        <f t="shared" si="134"/>
        <v>0</v>
      </c>
      <c r="S286" s="31">
        <f t="shared" si="135"/>
        <v>120144.93299999999</v>
      </c>
      <c r="T286" s="273">
        <v>1</v>
      </c>
      <c r="U286" s="31">
        <f t="shared" si="136"/>
        <v>120144.93299999999</v>
      </c>
      <c r="V286" s="210">
        <v>3.42</v>
      </c>
      <c r="W286" s="211">
        <f>H286*V286</f>
        <v>362537.20259999996</v>
      </c>
      <c r="X286" s="211">
        <f>(W286*1.1+(L286+N286+P286+R286))*T286</f>
        <v>402330.32286000001</v>
      </c>
      <c r="Y286" s="166"/>
      <c r="Z286" s="166"/>
      <c r="AA286" s="166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</row>
    <row r="287" spans="1:82" ht="20.399999999999999">
      <c r="A287" s="32">
        <v>6</v>
      </c>
      <c r="B287" s="57" t="s">
        <v>119</v>
      </c>
      <c r="C287" s="32" t="s">
        <v>24</v>
      </c>
      <c r="D287" s="30" t="s">
        <v>164</v>
      </c>
      <c r="E287" s="31" t="s">
        <v>135</v>
      </c>
      <c r="F287" s="30">
        <v>17697</v>
      </c>
      <c r="G287" s="28">
        <v>5.99</v>
      </c>
      <c r="H287" s="31">
        <f t="shared" si="130"/>
        <v>106005.03</v>
      </c>
      <c r="I287" s="31">
        <v>10</v>
      </c>
      <c r="J287" s="31">
        <f t="shared" si="131"/>
        <v>10600.503000000001</v>
      </c>
      <c r="K287" s="31"/>
      <c r="L287" s="31"/>
      <c r="M287" s="31">
        <v>60</v>
      </c>
      <c r="N287" s="43">
        <f t="shared" si="132"/>
        <v>10618.2</v>
      </c>
      <c r="O287" s="31"/>
      <c r="P287" s="31">
        <f t="shared" si="133"/>
        <v>0</v>
      </c>
      <c r="Q287" s="31"/>
      <c r="R287" s="31">
        <f t="shared" si="134"/>
        <v>0</v>
      </c>
      <c r="S287" s="31">
        <f t="shared" si="135"/>
        <v>127223.73299999999</v>
      </c>
      <c r="T287" s="273">
        <v>1</v>
      </c>
      <c r="U287" s="31">
        <f t="shared" si="136"/>
        <v>127223.73299999999</v>
      </c>
      <c r="V287" s="210">
        <v>3.42</v>
      </c>
      <c r="W287" s="211">
        <f>H287*V287</f>
        <v>362537.20259999996</v>
      </c>
      <c r="X287" s="211">
        <f>(W287*1.1+(L287+N287+P287+R287))*T287</f>
        <v>409409.12286</v>
      </c>
      <c r="Y287" s="166"/>
      <c r="Z287" s="166"/>
      <c r="AA287" s="166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</row>
    <row r="288" spans="1:82">
      <c r="A288" s="32">
        <v>7</v>
      </c>
      <c r="B288" s="57" t="s">
        <v>110</v>
      </c>
      <c r="C288" s="32" t="s">
        <v>24</v>
      </c>
      <c r="D288" s="30" t="s">
        <v>164</v>
      </c>
      <c r="E288" s="31" t="s">
        <v>135</v>
      </c>
      <c r="F288" s="30">
        <v>17697</v>
      </c>
      <c r="G288" s="28">
        <v>5.99</v>
      </c>
      <c r="H288" s="31">
        <f t="shared" si="130"/>
        <v>106005.03</v>
      </c>
      <c r="I288" s="31">
        <v>10</v>
      </c>
      <c r="J288" s="31">
        <f t="shared" si="131"/>
        <v>10600.503000000001</v>
      </c>
      <c r="K288" s="31"/>
      <c r="L288" s="31"/>
      <c r="M288" s="31"/>
      <c r="N288" s="43">
        <f t="shared" si="132"/>
        <v>0</v>
      </c>
      <c r="O288" s="31"/>
      <c r="P288" s="31">
        <f t="shared" si="133"/>
        <v>0</v>
      </c>
      <c r="Q288" s="31"/>
      <c r="R288" s="31">
        <f t="shared" si="134"/>
        <v>0</v>
      </c>
      <c r="S288" s="31">
        <f t="shared" si="135"/>
        <v>116605.533</v>
      </c>
      <c r="T288" s="273">
        <v>1</v>
      </c>
      <c r="U288" s="31">
        <f t="shared" si="136"/>
        <v>116605.533</v>
      </c>
      <c r="V288" s="210">
        <v>3.42</v>
      </c>
      <c r="W288" s="211">
        <f>H288*V288</f>
        <v>362537.20259999996</v>
      </c>
      <c r="X288" s="211">
        <f>(W288*1.1+(L288+N288+P288+R288))*T288</f>
        <v>398790.92285999999</v>
      </c>
      <c r="Y288" s="166"/>
      <c r="Z288" s="166"/>
      <c r="AA288" s="166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</row>
    <row r="289" spans="1:82">
      <c r="A289" s="32">
        <v>8</v>
      </c>
      <c r="B289" s="57" t="s">
        <v>120</v>
      </c>
      <c r="C289" s="32" t="s">
        <v>24</v>
      </c>
      <c r="D289" s="30" t="s">
        <v>164</v>
      </c>
      <c r="E289" s="31" t="s">
        <v>135</v>
      </c>
      <c r="F289" s="30">
        <v>17697</v>
      </c>
      <c r="G289" s="28">
        <v>5.99</v>
      </c>
      <c r="H289" s="31">
        <f t="shared" si="130"/>
        <v>106005.03</v>
      </c>
      <c r="I289" s="31">
        <v>10</v>
      </c>
      <c r="J289" s="31">
        <f t="shared" si="131"/>
        <v>10600.503000000001</v>
      </c>
      <c r="K289" s="31"/>
      <c r="L289" s="31"/>
      <c r="M289" s="31"/>
      <c r="N289" s="43">
        <f t="shared" si="132"/>
        <v>0</v>
      </c>
      <c r="O289" s="31"/>
      <c r="P289" s="31">
        <f t="shared" si="133"/>
        <v>0</v>
      </c>
      <c r="Q289" s="31"/>
      <c r="R289" s="31">
        <f t="shared" si="134"/>
        <v>0</v>
      </c>
      <c r="S289" s="31">
        <f t="shared" si="135"/>
        <v>116605.533</v>
      </c>
      <c r="T289" s="273">
        <v>1</v>
      </c>
      <c r="U289" s="31">
        <f t="shared" si="136"/>
        <v>116605.533</v>
      </c>
      <c r="V289" s="210">
        <v>3.42</v>
      </c>
      <c r="W289" s="211">
        <f>H289*V289</f>
        <v>362537.20259999996</v>
      </c>
      <c r="X289" s="211">
        <f>(W289*1.1+(L289+N289+P289+R289))*T289</f>
        <v>398790.92285999999</v>
      </c>
      <c r="Y289" s="166"/>
      <c r="Z289" s="166"/>
      <c r="AA289" s="166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</row>
    <row r="290" spans="1:82" ht="10.8">
      <c r="A290" s="32"/>
      <c r="B290" s="262" t="s">
        <v>34</v>
      </c>
      <c r="C290" s="32"/>
      <c r="D290" s="30"/>
      <c r="E290" s="31"/>
      <c r="F290" s="28"/>
      <c r="G290" s="28"/>
      <c r="H290" s="28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08">
        <f>SUM(T282:T289)</f>
        <v>8</v>
      </c>
      <c r="U290" s="88">
        <f t="shared" ref="U290:X290" si="137">SUM(U282:U289)</f>
        <v>947568.16800000006</v>
      </c>
      <c r="V290" s="88"/>
      <c r="W290" s="88"/>
      <c r="X290" s="88">
        <f t="shared" si="137"/>
        <v>3163595.0025599999</v>
      </c>
      <c r="Y290" s="166"/>
      <c r="Z290" s="166"/>
      <c r="AA290" s="166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</row>
    <row r="291" spans="1:82">
      <c r="A291" s="48"/>
      <c r="B291" s="48"/>
      <c r="C291" s="48"/>
      <c r="D291" s="26"/>
      <c r="E291" s="27"/>
      <c r="F291" s="34"/>
      <c r="G291" s="34"/>
      <c r="H291" s="34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8"/>
      <c r="U291" s="92"/>
      <c r="V291" s="166"/>
      <c r="W291" s="213"/>
      <c r="X291" s="166"/>
      <c r="Y291" s="166"/>
      <c r="Z291" s="166"/>
      <c r="AA291" s="166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</row>
    <row r="292" spans="1:82" ht="18.75" customHeight="1">
      <c r="A292" s="48"/>
      <c r="B292" s="416" t="s">
        <v>316</v>
      </c>
      <c r="C292" s="48"/>
      <c r="D292" s="26"/>
      <c r="E292" s="124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108">
        <f t="shared" ref="T292:X292" si="138">T21+T54+T63+T172+T78+T95+T108+T112+T131+T141+T146+T160+T193+T203+T207+T212+T219+T225+T230+T242+T247+T251+T255+T259+T278+T290</f>
        <v>130.25</v>
      </c>
      <c r="U292" s="88">
        <f t="shared" si="138"/>
        <v>14706539.703600002</v>
      </c>
      <c r="V292" s="108"/>
      <c r="W292" s="88">
        <f t="shared" si="138"/>
        <v>0</v>
      </c>
      <c r="X292" s="88">
        <f t="shared" si="138"/>
        <v>45757155.260250002</v>
      </c>
      <c r="Y292" s="166"/>
      <c r="Z292" s="166"/>
      <c r="AA292" s="166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</row>
    <row r="293" spans="1:82" ht="16.5" customHeight="1">
      <c r="A293" s="48"/>
      <c r="B293" s="48"/>
      <c r="C293" s="77"/>
      <c r="D293" s="77"/>
      <c r="E293" s="417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18"/>
      <c r="U293" s="419"/>
      <c r="V293" s="166"/>
      <c r="W293" s="213"/>
      <c r="X293" s="420"/>
      <c r="Y293" s="166"/>
      <c r="Z293" s="166"/>
      <c r="AA293" s="166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</row>
    <row r="294" spans="1:82">
      <c r="A294" s="77"/>
      <c r="B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421"/>
      <c r="U294" s="384"/>
      <c r="Z294" s="166"/>
    </row>
  </sheetData>
  <mergeCells count="34">
    <mergeCell ref="D257:J257"/>
    <mergeCell ref="C209:J209"/>
    <mergeCell ref="C214:H214"/>
    <mergeCell ref="C221:J221"/>
    <mergeCell ref="C228:G228"/>
    <mergeCell ref="A6:U6"/>
    <mergeCell ref="A10:A13"/>
    <mergeCell ref="B10:B13"/>
    <mergeCell ref="C10:C13"/>
    <mergeCell ref="D10:D13"/>
    <mergeCell ref="E10:E13"/>
    <mergeCell ref="F10:F13"/>
    <mergeCell ref="G10:G13"/>
    <mergeCell ref="H10:S10"/>
    <mergeCell ref="X10:X13"/>
    <mergeCell ref="H11:H13"/>
    <mergeCell ref="I11:S11"/>
    <mergeCell ref="I12:J12"/>
    <mergeCell ref="K12:L12"/>
    <mergeCell ref="M12:N12"/>
    <mergeCell ref="T10:T13"/>
    <mergeCell ref="U10:U13"/>
    <mergeCell ref="V10:V13"/>
    <mergeCell ref="O12:P12"/>
    <mergeCell ref="Q12:R12"/>
    <mergeCell ref="S12:S13"/>
    <mergeCell ref="C80:H80"/>
    <mergeCell ref="C97:I97"/>
    <mergeCell ref="C110:I110"/>
    <mergeCell ref="C114:K114"/>
    <mergeCell ref="C133:K133"/>
    <mergeCell ref="C143:I143"/>
    <mergeCell ref="C148:J148"/>
    <mergeCell ref="C196:X196"/>
  </mergeCells>
  <pageMargins left="0" right="0" top="0" bottom="0" header="0" footer="0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8"/>
  <sheetViews>
    <sheetView topLeftCell="A4" zoomScale="90" zoomScaleNormal="90" workbookViewId="0">
      <pane xSplit="2" ySplit="4" topLeftCell="C356" activePane="bottomRight" state="frozen"/>
      <selection activeCell="A4" sqref="A4"/>
      <selection pane="topRight" activeCell="D4" sqref="D4"/>
      <selection pane="bottomLeft" activeCell="A8" sqref="A8"/>
      <selection pane="bottomRight" activeCell="F357" sqref="E357:F357"/>
    </sheetView>
  </sheetViews>
  <sheetFormatPr defaultColWidth="9.109375" defaultRowHeight="13.2"/>
  <cols>
    <col min="1" max="1" width="2.6640625" style="249" customWidth="1"/>
    <col min="2" max="2" width="8.88671875" style="176" customWidth="1"/>
    <col min="3" max="3" width="6.88671875" style="249" customWidth="1"/>
    <col min="4" max="4" width="8.33203125" style="176" customWidth="1"/>
    <col min="5" max="5" width="6" style="184" customWidth="1"/>
    <col min="6" max="6" width="6.88671875" style="176" customWidth="1"/>
    <col min="7" max="7" width="7.44140625" style="176" customWidth="1"/>
    <col min="8" max="8" width="9.109375" style="176" customWidth="1"/>
    <col min="9" max="9" width="4.44140625" style="176" customWidth="1"/>
    <col min="10" max="10" width="7.33203125" style="176" customWidth="1"/>
    <col min="11" max="11" width="4.109375" style="176" customWidth="1"/>
    <col min="12" max="12" width="5.44140625" style="176" customWidth="1"/>
    <col min="13" max="13" width="4" style="176" customWidth="1"/>
    <col min="14" max="14" width="6.33203125" style="176" customWidth="1"/>
    <col min="15" max="15" width="4.33203125" style="176" customWidth="1"/>
    <col min="16" max="16" width="6" style="176" customWidth="1"/>
    <col min="17" max="17" width="7.21875" style="176" customWidth="1"/>
    <col min="18" max="18" width="9.33203125" style="271" customWidth="1"/>
    <col min="19" max="19" width="9.77734375" style="249" customWidth="1"/>
    <col min="20" max="20" width="6.33203125" style="176" customWidth="1"/>
    <col min="21" max="21" width="8.88671875" style="270" customWidth="1"/>
    <col min="22" max="22" width="10" style="176" customWidth="1"/>
    <col min="23" max="33" width="9.109375" style="176"/>
    <col min="34" max="16384" width="9.109375" style="7"/>
  </cols>
  <sheetData>
    <row r="1" spans="1:72" ht="12" customHeight="1"/>
    <row r="2" spans="1:72" ht="13.8">
      <c r="H2" s="112" t="s">
        <v>17</v>
      </c>
      <c r="I2" s="112"/>
      <c r="J2" s="112"/>
    </row>
    <row r="3" spans="1:72" ht="12.75" customHeight="1">
      <c r="A3" s="298" t="s">
        <v>2</v>
      </c>
      <c r="B3" s="298" t="s">
        <v>0</v>
      </c>
      <c r="C3" s="301" t="s">
        <v>312</v>
      </c>
      <c r="D3" s="298" t="s">
        <v>9</v>
      </c>
      <c r="E3" s="303" t="s">
        <v>10</v>
      </c>
      <c r="F3" s="301" t="s">
        <v>13</v>
      </c>
      <c r="G3" s="287" t="s">
        <v>14</v>
      </c>
      <c r="H3" s="304" t="s">
        <v>1</v>
      </c>
      <c r="I3" s="305"/>
      <c r="J3" s="305"/>
      <c r="K3" s="305"/>
      <c r="L3" s="305"/>
      <c r="M3" s="305"/>
      <c r="N3" s="305"/>
      <c r="O3" s="305"/>
      <c r="P3" s="305"/>
      <c r="Q3" s="306"/>
      <c r="R3" s="331" t="s">
        <v>444</v>
      </c>
      <c r="S3" s="282" t="s">
        <v>445</v>
      </c>
      <c r="T3" s="287" t="s">
        <v>446</v>
      </c>
      <c r="U3" s="332"/>
      <c r="V3" s="287" t="s">
        <v>314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22.2" customHeight="1">
      <c r="A4" s="299"/>
      <c r="B4" s="299"/>
      <c r="C4" s="302"/>
      <c r="D4" s="299"/>
      <c r="E4" s="303"/>
      <c r="F4" s="302"/>
      <c r="G4" s="288"/>
      <c r="H4" s="282" t="s">
        <v>443</v>
      </c>
      <c r="I4" s="294"/>
      <c r="J4" s="294"/>
      <c r="K4" s="294"/>
      <c r="L4" s="294"/>
      <c r="M4" s="294"/>
      <c r="N4" s="294"/>
      <c r="O4" s="294"/>
      <c r="P4" s="294"/>
      <c r="Q4" s="294"/>
      <c r="R4" s="333"/>
      <c r="S4" s="283"/>
      <c r="T4" s="288"/>
      <c r="U4" s="334"/>
      <c r="V4" s="288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14" customFormat="1" ht="46.8" customHeight="1">
      <c r="A5" s="299"/>
      <c r="B5" s="299"/>
      <c r="C5" s="301"/>
      <c r="D5" s="299"/>
      <c r="E5" s="303"/>
      <c r="F5" s="301"/>
      <c r="G5" s="288"/>
      <c r="H5" s="283"/>
      <c r="I5" s="307" t="s">
        <v>178</v>
      </c>
      <c r="J5" s="308"/>
      <c r="K5" s="309" t="s">
        <v>65</v>
      </c>
      <c r="L5" s="310"/>
      <c r="M5" s="311" t="s">
        <v>12</v>
      </c>
      <c r="N5" s="311"/>
      <c r="O5" s="312" t="s">
        <v>26</v>
      </c>
      <c r="P5" s="313"/>
      <c r="Q5" s="288" t="s">
        <v>8</v>
      </c>
      <c r="R5" s="333"/>
      <c r="S5" s="283"/>
      <c r="T5" s="288"/>
      <c r="U5" s="334" t="s">
        <v>297</v>
      </c>
      <c r="V5" s="288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</row>
    <row r="6" spans="1:72" ht="15" customHeight="1">
      <c r="A6" s="300"/>
      <c r="B6" s="300"/>
      <c r="C6" s="301"/>
      <c r="D6" s="300"/>
      <c r="E6" s="303"/>
      <c r="F6" s="301"/>
      <c r="G6" s="289"/>
      <c r="H6" s="284"/>
      <c r="I6" s="279" t="s">
        <v>6</v>
      </c>
      <c r="J6" s="279" t="s">
        <v>5</v>
      </c>
      <c r="K6" s="279" t="s">
        <v>6</v>
      </c>
      <c r="L6" s="279" t="s">
        <v>5</v>
      </c>
      <c r="M6" s="279" t="s">
        <v>6</v>
      </c>
      <c r="N6" s="279" t="s">
        <v>5</v>
      </c>
      <c r="O6" s="279" t="s">
        <v>6</v>
      </c>
      <c r="P6" s="279" t="s">
        <v>5</v>
      </c>
      <c r="Q6" s="289"/>
      <c r="R6" s="335"/>
      <c r="S6" s="284"/>
      <c r="T6" s="289"/>
      <c r="U6" s="336"/>
      <c r="V6" s="289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250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337">
        <v>21</v>
      </c>
      <c r="V7" s="8">
        <v>22</v>
      </c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250" customFormat="1">
      <c r="A8" s="11"/>
      <c r="B8" s="71"/>
      <c r="C8" s="70"/>
      <c r="D8" s="7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3"/>
      <c r="U8" s="338"/>
      <c r="V8" s="173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>
      <c r="A9" s="126"/>
      <c r="B9" s="126"/>
      <c r="C9" s="126"/>
      <c r="F9" s="354" t="s">
        <v>351</v>
      </c>
      <c r="G9" s="354"/>
      <c r="H9" s="354"/>
      <c r="I9" s="354"/>
      <c r="J9" s="354"/>
      <c r="K9" s="354"/>
    </row>
    <row r="10" spans="1:72" ht="28.95" customHeight="1">
      <c r="A10" s="32">
        <v>1</v>
      </c>
      <c r="B10" s="121" t="s">
        <v>18</v>
      </c>
      <c r="C10" s="35" t="s">
        <v>25</v>
      </c>
      <c r="D10" s="66" t="s">
        <v>401</v>
      </c>
      <c r="E10" s="31" t="s">
        <v>135</v>
      </c>
      <c r="F10" s="30">
        <v>17697</v>
      </c>
      <c r="G10" s="37">
        <v>4.53</v>
      </c>
      <c r="H10" s="31">
        <f t="shared" ref="H10:H19" si="0">F10*G10</f>
        <v>80167.41</v>
      </c>
      <c r="I10" s="31">
        <v>10</v>
      </c>
      <c r="J10" s="31">
        <f t="shared" ref="J10:J19" si="1">F10*G10*I10/100</f>
        <v>8016.7410000000009</v>
      </c>
      <c r="K10" s="31">
        <v>0</v>
      </c>
      <c r="L10" s="43">
        <f t="shared" ref="L10:L19" si="2">K10*F10/100</f>
        <v>0</v>
      </c>
      <c r="M10" s="43">
        <v>50</v>
      </c>
      <c r="N10" s="43">
        <f t="shared" ref="N10:N19" si="3">F10*M10/100</f>
        <v>8848.5</v>
      </c>
      <c r="O10" s="31">
        <v>25</v>
      </c>
      <c r="P10" s="31">
        <f t="shared" ref="P10:P19" si="4">O10*F10/100</f>
        <v>4424.25</v>
      </c>
      <c r="Q10" s="31">
        <f>H10+J10+L10+N10+P10</f>
        <v>101456.901</v>
      </c>
      <c r="R10" s="341">
        <v>1</v>
      </c>
      <c r="S10" s="43">
        <f t="shared" ref="S10:S19" si="5">Q10*R10</f>
        <v>101456.901</v>
      </c>
      <c r="T10" s="210">
        <v>2.34</v>
      </c>
      <c r="U10" s="211">
        <f>H10*T10</f>
        <v>187591.73939999999</v>
      </c>
      <c r="V10" s="170">
        <f>(U10*1.1+(L10+N10+P10))*R10</f>
        <v>219623.66334</v>
      </c>
    </row>
    <row r="11" spans="1:72" ht="28.95" customHeight="1">
      <c r="A11" s="32">
        <v>2</v>
      </c>
      <c r="B11" s="32" t="s">
        <v>58</v>
      </c>
      <c r="C11" s="35" t="s">
        <v>29</v>
      </c>
      <c r="D11" s="66" t="s">
        <v>400</v>
      </c>
      <c r="E11" s="31"/>
      <c r="F11" s="30">
        <v>17697</v>
      </c>
      <c r="G11" s="37">
        <v>3.61</v>
      </c>
      <c r="H11" s="31">
        <f t="shared" si="0"/>
        <v>63886.17</v>
      </c>
      <c r="I11" s="31">
        <v>10</v>
      </c>
      <c r="J11" s="31">
        <f t="shared" si="1"/>
        <v>6388.6169999999993</v>
      </c>
      <c r="K11" s="31"/>
      <c r="L11" s="43">
        <f t="shared" si="2"/>
        <v>0</v>
      </c>
      <c r="M11" s="43">
        <v>50</v>
      </c>
      <c r="N11" s="43">
        <f t="shared" si="3"/>
        <v>8848.5</v>
      </c>
      <c r="O11" s="31"/>
      <c r="P11" s="31">
        <f t="shared" si="4"/>
        <v>0</v>
      </c>
      <c r="Q11" s="31">
        <f t="shared" ref="Q11:Q19" si="6">H11+J11+L11+N11+P11</f>
        <v>79123.286999999997</v>
      </c>
      <c r="R11" s="341">
        <v>1.5</v>
      </c>
      <c r="S11" s="43">
        <f t="shared" si="5"/>
        <v>118684.93049999999</v>
      </c>
      <c r="T11" s="210">
        <v>2.34</v>
      </c>
      <c r="U11" s="211">
        <f>H11*T11</f>
        <v>149493.6378</v>
      </c>
      <c r="V11" s="170">
        <f>(U11*1.1+(L11+N11+P11))*R11</f>
        <v>259937.25237</v>
      </c>
    </row>
    <row r="12" spans="1:72" ht="28.95" customHeight="1">
      <c r="A12" s="32">
        <v>3</v>
      </c>
      <c r="B12" s="32" t="s">
        <v>60</v>
      </c>
      <c r="C12" s="35" t="s">
        <v>29</v>
      </c>
      <c r="D12" s="41" t="s">
        <v>501</v>
      </c>
      <c r="E12" s="31"/>
      <c r="F12" s="30">
        <v>17697</v>
      </c>
      <c r="G12" s="37">
        <v>3.73</v>
      </c>
      <c r="H12" s="31">
        <f t="shared" si="0"/>
        <v>66009.81</v>
      </c>
      <c r="I12" s="31">
        <v>10</v>
      </c>
      <c r="J12" s="31">
        <f t="shared" si="1"/>
        <v>6600.9809999999998</v>
      </c>
      <c r="K12" s="31">
        <v>20</v>
      </c>
      <c r="L12" s="43">
        <f t="shared" si="2"/>
        <v>3539.4</v>
      </c>
      <c r="M12" s="43">
        <v>50</v>
      </c>
      <c r="N12" s="43">
        <f t="shared" si="3"/>
        <v>8848.5</v>
      </c>
      <c r="O12" s="31"/>
      <c r="P12" s="31">
        <f t="shared" si="4"/>
        <v>0</v>
      </c>
      <c r="Q12" s="31">
        <f t="shared" si="6"/>
        <v>84998.690999999992</v>
      </c>
      <c r="R12" s="341">
        <v>1.5</v>
      </c>
      <c r="S12" s="43">
        <f t="shared" si="5"/>
        <v>127498.03649999999</v>
      </c>
      <c r="T12" s="210">
        <v>2.34</v>
      </c>
      <c r="U12" s="211">
        <f>H12*T12</f>
        <v>154462.95539999998</v>
      </c>
      <c r="V12" s="170">
        <f>(U12*1.1+(L12+N12+P12))*R12</f>
        <v>273445.72641</v>
      </c>
    </row>
    <row r="13" spans="1:72" ht="28.95" customHeight="1">
      <c r="A13" s="32">
        <v>4</v>
      </c>
      <c r="B13" s="32" t="s">
        <v>179</v>
      </c>
      <c r="C13" s="35" t="s">
        <v>29</v>
      </c>
      <c r="D13" s="41" t="s">
        <v>501</v>
      </c>
      <c r="E13" s="31"/>
      <c r="F13" s="30">
        <v>17697</v>
      </c>
      <c r="G13" s="37">
        <v>3.73</v>
      </c>
      <c r="H13" s="31">
        <f t="shared" si="0"/>
        <v>66009.81</v>
      </c>
      <c r="I13" s="31">
        <v>10</v>
      </c>
      <c r="J13" s="31">
        <f t="shared" si="1"/>
        <v>6600.9809999999998</v>
      </c>
      <c r="K13" s="31">
        <v>20</v>
      </c>
      <c r="L13" s="43">
        <f t="shared" si="2"/>
        <v>3539.4</v>
      </c>
      <c r="M13" s="43">
        <v>50</v>
      </c>
      <c r="N13" s="43">
        <f t="shared" si="3"/>
        <v>8848.5</v>
      </c>
      <c r="O13" s="31"/>
      <c r="P13" s="31">
        <f t="shared" si="4"/>
        <v>0</v>
      </c>
      <c r="Q13" s="31">
        <f t="shared" si="6"/>
        <v>84998.690999999992</v>
      </c>
      <c r="R13" s="341">
        <v>0.25</v>
      </c>
      <c r="S13" s="43">
        <f t="shared" si="5"/>
        <v>21249.672749999998</v>
      </c>
      <c r="T13" s="210">
        <v>2.34</v>
      </c>
      <c r="U13" s="211">
        <f>H13*T13</f>
        <v>154462.95539999998</v>
      </c>
      <c r="V13" s="170">
        <f>(U13*1.1+(L13+N13+P13))*R13</f>
        <v>45574.287734999998</v>
      </c>
      <c r="W13" s="180"/>
    </row>
    <row r="14" spans="1:72" ht="28.95" customHeight="1">
      <c r="A14" s="32">
        <v>5</v>
      </c>
      <c r="B14" s="32" t="s">
        <v>59</v>
      </c>
      <c r="C14" s="35" t="s">
        <v>25</v>
      </c>
      <c r="D14" s="66" t="s">
        <v>401</v>
      </c>
      <c r="E14" s="31" t="s">
        <v>135</v>
      </c>
      <c r="F14" s="30">
        <v>17697</v>
      </c>
      <c r="G14" s="37">
        <v>4.53</v>
      </c>
      <c r="H14" s="31">
        <f t="shared" si="0"/>
        <v>80167.41</v>
      </c>
      <c r="I14" s="31">
        <v>10</v>
      </c>
      <c r="J14" s="31">
        <f t="shared" si="1"/>
        <v>8016.7410000000009</v>
      </c>
      <c r="K14" s="31"/>
      <c r="L14" s="43">
        <f t="shared" si="2"/>
        <v>0</v>
      </c>
      <c r="M14" s="43">
        <v>50</v>
      </c>
      <c r="N14" s="43">
        <f t="shared" si="3"/>
        <v>8848.5</v>
      </c>
      <c r="O14" s="31"/>
      <c r="P14" s="31">
        <f t="shared" si="4"/>
        <v>0</v>
      </c>
      <c r="Q14" s="31">
        <f t="shared" si="6"/>
        <v>97032.650999999998</v>
      </c>
      <c r="R14" s="341">
        <v>0.75</v>
      </c>
      <c r="S14" s="43">
        <f t="shared" si="5"/>
        <v>72774.488249999995</v>
      </c>
      <c r="T14" s="210">
        <v>2.34</v>
      </c>
      <c r="U14" s="211">
        <f>H14*T14</f>
        <v>187591.73939999999</v>
      </c>
      <c r="V14" s="170">
        <f>(U14*1.1+(L14+N14+P14))*R14</f>
        <v>161399.56000500001</v>
      </c>
      <c r="W14" s="180"/>
    </row>
    <row r="15" spans="1:72" ht="28.95" customHeight="1">
      <c r="A15" s="32">
        <v>6</v>
      </c>
      <c r="B15" s="32" t="s">
        <v>59</v>
      </c>
      <c r="C15" s="35" t="s">
        <v>25</v>
      </c>
      <c r="D15" s="66" t="s">
        <v>502</v>
      </c>
      <c r="E15" s="31" t="s">
        <v>135</v>
      </c>
      <c r="F15" s="30">
        <v>17697</v>
      </c>
      <c r="G15" s="28">
        <v>4.46</v>
      </c>
      <c r="H15" s="31">
        <f>F15*G15</f>
        <v>78928.62</v>
      </c>
      <c r="I15" s="31">
        <v>10</v>
      </c>
      <c r="J15" s="31">
        <f>F15*G15*I15/100</f>
        <v>7892.8619999999992</v>
      </c>
      <c r="K15" s="31"/>
      <c r="L15" s="43">
        <f>K15*F15/100</f>
        <v>0</v>
      </c>
      <c r="M15" s="43">
        <v>50</v>
      </c>
      <c r="N15" s="43">
        <f>F15*M15/100</f>
        <v>8848.5</v>
      </c>
      <c r="O15" s="31"/>
      <c r="P15" s="31">
        <f>O15*F15/100</f>
        <v>0</v>
      </c>
      <c r="Q15" s="31">
        <f>H15+J15+L15+N15+P15</f>
        <v>95669.981999999989</v>
      </c>
      <c r="R15" s="341">
        <v>1</v>
      </c>
      <c r="S15" s="43">
        <f>Q15*R15</f>
        <v>95669.981999999989</v>
      </c>
      <c r="T15" s="210">
        <v>2.34</v>
      </c>
      <c r="U15" s="211">
        <f>H15*T15</f>
        <v>184692.97079999998</v>
      </c>
      <c r="V15" s="170">
        <f>(U15*1.1+(L15+N15+P15))*R15</f>
        <v>212010.76788</v>
      </c>
    </row>
    <row r="16" spans="1:72" ht="28.95" customHeight="1">
      <c r="A16" s="32">
        <v>7</v>
      </c>
      <c r="B16" s="32" t="s">
        <v>179</v>
      </c>
      <c r="C16" s="35" t="s">
        <v>25</v>
      </c>
      <c r="D16" s="66" t="s">
        <v>502</v>
      </c>
      <c r="E16" s="31" t="s">
        <v>135</v>
      </c>
      <c r="F16" s="30">
        <v>17697</v>
      </c>
      <c r="G16" s="28">
        <v>4.46</v>
      </c>
      <c r="H16" s="31">
        <f t="shared" si="0"/>
        <v>78928.62</v>
      </c>
      <c r="I16" s="31">
        <v>10</v>
      </c>
      <c r="J16" s="31">
        <f t="shared" si="1"/>
        <v>7892.8619999999992</v>
      </c>
      <c r="K16" s="31">
        <v>20</v>
      </c>
      <c r="L16" s="43">
        <f t="shared" si="2"/>
        <v>3539.4</v>
      </c>
      <c r="M16" s="43">
        <v>50</v>
      </c>
      <c r="N16" s="43">
        <f t="shared" si="3"/>
        <v>8848.5</v>
      </c>
      <c r="O16" s="31"/>
      <c r="P16" s="31">
        <f t="shared" si="4"/>
        <v>0</v>
      </c>
      <c r="Q16" s="31">
        <f t="shared" si="6"/>
        <v>99209.381999999983</v>
      </c>
      <c r="R16" s="341">
        <v>0.75</v>
      </c>
      <c r="S16" s="43">
        <f t="shared" si="5"/>
        <v>74407.036499999987</v>
      </c>
      <c r="T16" s="210">
        <v>2.34</v>
      </c>
      <c r="U16" s="211">
        <f>H16*T16</f>
        <v>184692.97079999998</v>
      </c>
      <c r="V16" s="170">
        <f>(U16*1.1+(L16+N16+P16))*R16</f>
        <v>161662.62591</v>
      </c>
      <c r="W16" s="180"/>
    </row>
    <row r="17" spans="1:33">
      <c r="A17" s="32">
        <v>8</v>
      </c>
      <c r="B17" s="32" t="s">
        <v>59</v>
      </c>
      <c r="C17" s="35" t="s">
        <v>28</v>
      </c>
      <c r="D17" s="66" t="s">
        <v>503</v>
      </c>
      <c r="E17" s="31">
        <v>2</v>
      </c>
      <c r="F17" s="30">
        <v>17697</v>
      </c>
      <c r="G17" s="37">
        <v>3.98</v>
      </c>
      <c r="H17" s="31">
        <f t="shared" si="0"/>
        <v>70434.06</v>
      </c>
      <c r="I17" s="31">
        <v>10</v>
      </c>
      <c r="J17" s="31">
        <f t="shared" si="1"/>
        <v>7043.4059999999999</v>
      </c>
      <c r="K17" s="31"/>
      <c r="L17" s="43">
        <f t="shared" si="2"/>
        <v>0</v>
      </c>
      <c r="M17" s="43">
        <v>50</v>
      </c>
      <c r="N17" s="43">
        <f t="shared" si="3"/>
        <v>8848.5</v>
      </c>
      <c r="O17" s="31"/>
      <c r="P17" s="31">
        <f t="shared" si="4"/>
        <v>0</v>
      </c>
      <c r="Q17" s="31">
        <f t="shared" si="6"/>
        <v>86325.966</v>
      </c>
      <c r="R17" s="341">
        <v>1.75</v>
      </c>
      <c r="S17" s="43">
        <f t="shared" si="5"/>
        <v>151070.4405</v>
      </c>
      <c r="T17" s="210">
        <v>2.34</v>
      </c>
      <c r="U17" s="211">
        <f>H17*T17</f>
        <v>164815.70039999997</v>
      </c>
      <c r="V17" s="170">
        <f>(U17*1.1+(L17+N17+P17))*R17</f>
        <v>332755.09826999996</v>
      </c>
      <c r="W17" s="180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>
      <c r="A18" s="32">
        <v>9</v>
      </c>
      <c r="B18" s="32" t="s">
        <v>59</v>
      </c>
      <c r="C18" s="35" t="s">
        <v>29</v>
      </c>
      <c r="D18" s="66" t="s">
        <v>400</v>
      </c>
      <c r="E18" s="31"/>
      <c r="F18" s="30">
        <v>17697</v>
      </c>
      <c r="G18" s="37">
        <v>3.61</v>
      </c>
      <c r="H18" s="31">
        <f t="shared" si="0"/>
        <v>63886.17</v>
      </c>
      <c r="I18" s="31">
        <v>10</v>
      </c>
      <c r="J18" s="31">
        <f t="shared" si="1"/>
        <v>6388.6169999999993</v>
      </c>
      <c r="K18" s="31"/>
      <c r="L18" s="43">
        <f t="shared" si="2"/>
        <v>0</v>
      </c>
      <c r="M18" s="43">
        <v>50</v>
      </c>
      <c r="N18" s="43">
        <f t="shared" si="3"/>
        <v>8848.5</v>
      </c>
      <c r="O18" s="31"/>
      <c r="P18" s="31">
        <f t="shared" si="4"/>
        <v>0</v>
      </c>
      <c r="Q18" s="31">
        <f t="shared" si="6"/>
        <v>79123.286999999997</v>
      </c>
      <c r="R18" s="341">
        <v>0.25</v>
      </c>
      <c r="S18" s="43">
        <f t="shared" si="5"/>
        <v>19780.821749999999</v>
      </c>
      <c r="T18" s="210">
        <v>2.34</v>
      </c>
      <c r="U18" s="211">
        <f>H18*T18</f>
        <v>149493.6378</v>
      </c>
      <c r="V18" s="170">
        <f>(U18*1.1+(L18+N18+P18))*R18</f>
        <v>43322.875395000003</v>
      </c>
      <c r="W18" s="180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>
      <c r="A19" s="32">
        <v>10</v>
      </c>
      <c r="B19" s="32" t="s">
        <v>321</v>
      </c>
      <c r="C19" s="50" t="s">
        <v>29</v>
      </c>
      <c r="D19" s="41" t="s">
        <v>403</v>
      </c>
      <c r="E19" s="31"/>
      <c r="F19" s="30">
        <v>17697</v>
      </c>
      <c r="G19" s="37">
        <v>3.69</v>
      </c>
      <c r="H19" s="31">
        <f t="shared" si="0"/>
        <v>65301.93</v>
      </c>
      <c r="I19" s="31">
        <v>10</v>
      </c>
      <c r="J19" s="31">
        <f t="shared" si="1"/>
        <v>6530.1930000000002</v>
      </c>
      <c r="K19" s="31">
        <v>20</v>
      </c>
      <c r="L19" s="43">
        <f t="shared" si="2"/>
        <v>3539.4</v>
      </c>
      <c r="M19" s="43">
        <v>50</v>
      </c>
      <c r="N19" s="43">
        <f t="shared" si="3"/>
        <v>8848.5</v>
      </c>
      <c r="O19" s="31"/>
      <c r="P19" s="31">
        <f t="shared" si="4"/>
        <v>0</v>
      </c>
      <c r="Q19" s="31">
        <f t="shared" si="6"/>
        <v>84220.023000000001</v>
      </c>
      <c r="R19" s="341">
        <v>1.75</v>
      </c>
      <c r="S19" s="43">
        <f t="shared" si="5"/>
        <v>147385.04024999999</v>
      </c>
      <c r="T19" s="210">
        <v>2.34</v>
      </c>
      <c r="U19" s="211">
        <f>H19*T19</f>
        <v>152806.51619999998</v>
      </c>
      <c r="V19" s="170">
        <f>(U19*1.1+(L19+N19+P19))*R19</f>
        <v>315831.36868499999</v>
      </c>
      <c r="W19" s="180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>
      <c r="A20" s="32">
        <v>11</v>
      </c>
      <c r="B20" s="47" t="s">
        <v>179</v>
      </c>
      <c r="C20" s="50" t="s">
        <v>29</v>
      </c>
      <c r="D20" s="41" t="s">
        <v>504</v>
      </c>
      <c r="E20" s="31"/>
      <c r="F20" s="30">
        <v>17697</v>
      </c>
      <c r="G20" s="37">
        <v>3.53</v>
      </c>
      <c r="H20" s="31">
        <v>62470.409999999996</v>
      </c>
      <c r="I20" s="31">
        <v>10</v>
      </c>
      <c r="J20" s="31">
        <v>6247.0410000000002</v>
      </c>
      <c r="K20" s="31">
        <v>20</v>
      </c>
      <c r="L20" s="43">
        <v>0</v>
      </c>
      <c r="M20" s="43">
        <v>50</v>
      </c>
      <c r="N20" s="43">
        <v>8848.5</v>
      </c>
      <c r="O20" s="31"/>
      <c r="P20" s="31">
        <v>0</v>
      </c>
      <c r="Q20" s="31">
        <v>77565.951000000001</v>
      </c>
      <c r="R20" s="341">
        <v>1.75</v>
      </c>
      <c r="S20" s="43">
        <v>77565.951000000001</v>
      </c>
      <c r="T20" s="210">
        <v>2.34</v>
      </c>
      <c r="U20" s="211">
        <f>H20*T20</f>
        <v>146180.75939999998</v>
      </c>
      <c r="V20" s="170">
        <f>(U20*1.1+(L20+N20+P20))*R20</f>
        <v>296882.83684499998</v>
      </c>
      <c r="W20" s="180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0.399999999999999">
      <c r="A21" s="32">
        <v>12</v>
      </c>
      <c r="B21" s="39" t="s">
        <v>399</v>
      </c>
      <c r="C21" s="35" t="s">
        <v>29</v>
      </c>
      <c r="D21" s="41" t="s">
        <v>505</v>
      </c>
      <c r="E21" s="31"/>
      <c r="F21" s="30">
        <v>17697</v>
      </c>
      <c r="G21" s="37">
        <v>3.73</v>
      </c>
      <c r="H21" s="31">
        <f>F21*G21</f>
        <v>66009.81</v>
      </c>
      <c r="I21" s="31">
        <v>10</v>
      </c>
      <c r="J21" s="31">
        <v>6247.0410000000002</v>
      </c>
      <c r="K21" s="31"/>
      <c r="L21" s="43">
        <v>0</v>
      </c>
      <c r="M21" s="43">
        <v>50</v>
      </c>
      <c r="N21" s="43">
        <v>8848.5</v>
      </c>
      <c r="O21" s="31"/>
      <c r="P21" s="31">
        <v>0</v>
      </c>
      <c r="Q21" s="31">
        <v>77565.951000000001</v>
      </c>
      <c r="R21" s="341">
        <v>0.75</v>
      </c>
      <c r="S21" s="43">
        <v>77565.951000000001</v>
      </c>
      <c r="T21" s="210">
        <v>2.34</v>
      </c>
      <c r="U21" s="211">
        <f>H21*T21</f>
        <v>154462.95539999998</v>
      </c>
      <c r="V21" s="170">
        <f>(U21*1.1+(L21+N21+P21))*R21</f>
        <v>134068.31320500001</v>
      </c>
      <c r="W21" s="180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0.399999999999999">
      <c r="A22" s="32"/>
      <c r="B22" s="39" t="s">
        <v>742</v>
      </c>
      <c r="C22" s="169" t="s">
        <v>29</v>
      </c>
      <c r="D22" s="16" t="s">
        <v>569</v>
      </c>
      <c r="E22" s="22"/>
      <c r="F22" s="54">
        <v>17697</v>
      </c>
      <c r="G22" s="17">
        <v>3.69</v>
      </c>
      <c r="H22" s="31">
        <f>F22*G22</f>
        <v>65301.93</v>
      </c>
      <c r="I22" s="31">
        <v>10</v>
      </c>
      <c r="J22" s="31">
        <v>6247.0410000000002</v>
      </c>
      <c r="K22" s="31"/>
      <c r="L22" s="43">
        <v>0</v>
      </c>
      <c r="M22" s="43">
        <v>50</v>
      </c>
      <c r="N22" s="43">
        <v>8848.5</v>
      </c>
      <c r="O22" s="31"/>
      <c r="P22" s="31">
        <v>0</v>
      </c>
      <c r="Q22" s="31">
        <v>77565.951000000001</v>
      </c>
      <c r="R22" s="341">
        <v>0.5</v>
      </c>
      <c r="S22" s="43">
        <v>77565.951000000001</v>
      </c>
      <c r="T22" s="210">
        <v>2.34</v>
      </c>
      <c r="U22" s="211">
        <f>H22*T22</f>
        <v>152806.51619999998</v>
      </c>
      <c r="V22" s="170">
        <f>(U22*1.1+(L22+N22+P22))*R22</f>
        <v>88467.833910000001</v>
      </c>
      <c r="W22" s="180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 s="32">
        <v>13</v>
      </c>
      <c r="B23" s="32" t="s">
        <v>59</v>
      </c>
      <c r="C23" s="35" t="s">
        <v>28</v>
      </c>
      <c r="D23" s="37" t="s">
        <v>506</v>
      </c>
      <c r="E23" s="31">
        <v>2</v>
      </c>
      <c r="F23" s="54">
        <v>17697</v>
      </c>
      <c r="G23" s="37">
        <v>4.04</v>
      </c>
      <c r="H23" s="22">
        <f>F23*G23</f>
        <v>71495.88</v>
      </c>
      <c r="I23" s="31">
        <v>10</v>
      </c>
      <c r="J23" s="31">
        <v>6247.0410000000002</v>
      </c>
      <c r="K23" s="31"/>
      <c r="L23" s="43">
        <v>0</v>
      </c>
      <c r="M23" s="43">
        <v>50</v>
      </c>
      <c r="N23" s="43">
        <v>8848.5</v>
      </c>
      <c r="O23" s="31"/>
      <c r="P23" s="31">
        <v>0</v>
      </c>
      <c r="Q23" s="31">
        <v>77565.951000000001</v>
      </c>
      <c r="R23" s="341">
        <v>1.5</v>
      </c>
      <c r="S23" s="43">
        <v>77565.951000000001</v>
      </c>
      <c r="T23" s="210">
        <v>2.34</v>
      </c>
      <c r="U23" s="211">
        <f>H23*T23</f>
        <v>167300.35920000001</v>
      </c>
      <c r="V23" s="170">
        <f>(U23*1.1+(L23+N23+P23))*R23</f>
        <v>289318.34268000006</v>
      </c>
      <c r="W23" s="180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>
      <c r="A24" s="32">
        <v>14</v>
      </c>
      <c r="B24" s="32" t="s">
        <v>59</v>
      </c>
      <c r="C24" s="169" t="s">
        <v>28</v>
      </c>
      <c r="D24" s="37" t="s">
        <v>507</v>
      </c>
      <c r="E24" s="31">
        <v>2</v>
      </c>
      <c r="F24" s="54">
        <v>17697</v>
      </c>
      <c r="G24" s="37">
        <v>4.29</v>
      </c>
      <c r="H24" s="22">
        <f>F24*G24</f>
        <v>75920.13</v>
      </c>
      <c r="I24" s="31">
        <v>10</v>
      </c>
      <c r="J24" s="31">
        <v>6247.0410000000002</v>
      </c>
      <c r="K24" s="31"/>
      <c r="L24" s="43">
        <v>0</v>
      </c>
      <c r="M24" s="43">
        <v>50</v>
      </c>
      <c r="N24" s="43">
        <v>8848.5</v>
      </c>
      <c r="O24" s="31"/>
      <c r="P24" s="31">
        <v>0</v>
      </c>
      <c r="Q24" s="31">
        <v>77565.951000000001</v>
      </c>
      <c r="R24" s="341">
        <v>1.5</v>
      </c>
      <c r="S24" s="43">
        <v>77565.951000000001</v>
      </c>
      <c r="T24" s="210">
        <v>2.34</v>
      </c>
      <c r="U24" s="211">
        <f>H24*T24</f>
        <v>177653.1042</v>
      </c>
      <c r="V24" s="170">
        <f>(U24*1.1+(L24+N24+P24))*R24</f>
        <v>306400.37193000002</v>
      </c>
      <c r="W24" s="180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>
      <c r="A25" s="32">
        <v>15</v>
      </c>
      <c r="B25" s="32" t="s">
        <v>59</v>
      </c>
      <c r="C25" s="35" t="s">
        <v>29</v>
      </c>
      <c r="D25" s="28" t="s">
        <v>508</v>
      </c>
      <c r="E25" s="31"/>
      <c r="F25" s="30">
        <v>17697</v>
      </c>
      <c r="G25" s="37">
        <v>3.61</v>
      </c>
      <c r="H25" s="31">
        <f>F25*G25</f>
        <v>63886.17</v>
      </c>
      <c r="I25" s="31">
        <v>10</v>
      </c>
      <c r="J25" s="31">
        <f>F25*G25*I25/100</f>
        <v>6388.6169999999993</v>
      </c>
      <c r="K25" s="31"/>
      <c r="L25" s="43">
        <f>K25*F25/100</f>
        <v>0</v>
      </c>
      <c r="M25" s="43">
        <v>50</v>
      </c>
      <c r="N25" s="43">
        <f>F25*M25/100</f>
        <v>8848.5</v>
      </c>
      <c r="O25" s="31"/>
      <c r="P25" s="31">
        <f>O25*F25/100</f>
        <v>0</v>
      </c>
      <c r="Q25" s="31">
        <f>H25+J25+L25+N25+P25</f>
        <v>79123.286999999997</v>
      </c>
      <c r="R25" s="341">
        <v>1.75</v>
      </c>
      <c r="S25" s="43">
        <f>Q25*R25</f>
        <v>138465.75224999999</v>
      </c>
      <c r="T25" s="210">
        <v>2.34</v>
      </c>
      <c r="U25" s="211">
        <f>H25*T25</f>
        <v>149493.6378</v>
      </c>
      <c r="V25" s="170">
        <f>(U25*1.1+(L25+N25+P25))*R25</f>
        <v>303260.12776500004</v>
      </c>
      <c r="W25" s="180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>
      <c r="A26" s="32"/>
      <c r="B26" s="118" t="s">
        <v>3</v>
      </c>
      <c r="C26" s="32"/>
      <c r="D26" s="32"/>
      <c r="E26" s="36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08">
        <f>SUM(R10:R25)</f>
        <v>18.25</v>
      </c>
      <c r="S26" s="88">
        <f t="shared" ref="S26:V26" si="7">SUM(S10:S25)</f>
        <v>1456272.8572499994</v>
      </c>
      <c r="T26" s="210"/>
      <c r="U26" s="88"/>
      <c r="V26" s="88">
        <f t="shared" si="7"/>
        <v>3443961.0523349997</v>
      </c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>
      <c r="T27" s="184"/>
      <c r="V27" s="184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>
      <c r="A28" s="126"/>
      <c r="B28" s="126"/>
      <c r="C28" s="126"/>
      <c r="F28" s="355" t="s">
        <v>300</v>
      </c>
      <c r="G28" s="355"/>
      <c r="H28" s="355"/>
      <c r="I28" s="355"/>
      <c r="J28" s="355"/>
      <c r="K28" s="355"/>
      <c r="L28" s="355"/>
      <c r="M28" s="355"/>
      <c r="N28" s="355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>
      <c r="A29" s="32">
        <v>1</v>
      </c>
      <c r="B29" s="121" t="s">
        <v>18</v>
      </c>
      <c r="C29" s="169" t="s">
        <v>32</v>
      </c>
      <c r="D29" s="41" t="s">
        <v>509</v>
      </c>
      <c r="E29" s="22"/>
      <c r="F29" s="54">
        <v>17697</v>
      </c>
      <c r="G29" s="16">
        <v>4.12</v>
      </c>
      <c r="H29" s="31">
        <f t="shared" ref="H29:H43" si="8">F29*G29</f>
        <v>72911.64</v>
      </c>
      <c r="I29" s="31">
        <v>10</v>
      </c>
      <c r="J29" s="31">
        <f t="shared" ref="J29:J43" si="9">F29*G29*I29/100</f>
        <v>7291.1640000000007</v>
      </c>
      <c r="K29" s="31">
        <v>0</v>
      </c>
      <c r="L29" s="43">
        <f t="shared" ref="L29:L43" si="10">K29*F29/100</f>
        <v>0</v>
      </c>
      <c r="M29" s="43">
        <v>50</v>
      </c>
      <c r="N29" s="43">
        <f t="shared" ref="N29:N43" si="11">F29*M29/100</f>
        <v>8848.5</v>
      </c>
      <c r="O29" s="31">
        <v>25</v>
      </c>
      <c r="P29" s="31">
        <f>O29*F29/100</f>
        <v>4424.25</v>
      </c>
      <c r="Q29" s="31">
        <f>H29+J29+L29+N29+P29</f>
        <v>93475.554000000004</v>
      </c>
      <c r="R29" s="341">
        <v>1</v>
      </c>
      <c r="S29" s="43">
        <f t="shared" ref="S29:S43" si="12">Q29*R29</f>
        <v>93475.554000000004</v>
      </c>
      <c r="T29" s="210">
        <v>2.34</v>
      </c>
      <c r="U29" s="211">
        <f>H29*T29</f>
        <v>170613.23759999999</v>
      </c>
      <c r="V29" s="170">
        <f>(U29*1.1+(L29+N29+P29))*R29</f>
        <v>200947.31136000002</v>
      </c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>
      <c r="A30" s="32">
        <v>2</v>
      </c>
      <c r="B30" s="32" t="s">
        <v>60</v>
      </c>
      <c r="C30" s="35" t="s">
        <v>29</v>
      </c>
      <c r="D30" s="41" t="s">
        <v>510</v>
      </c>
      <c r="E30" s="31"/>
      <c r="F30" s="30">
        <v>17697</v>
      </c>
      <c r="G30" s="37">
        <v>3.73</v>
      </c>
      <c r="H30" s="31">
        <f t="shared" si="8"/>
        <v>66009.81</v>
      </c>
      <c r="I30" s="31">
        <v>10</v>
      </c>
      <c r="J30" s="31">
        <f t="shared" si="9"/>
        <v>6600.9809999999998</v>
      </c>
      <c r="K30" s="31">
        <v>20</v>
      </c>
      <c r="L30" s="43">
        <f t="shared" si="10"/>
        <v>3539.4</v>
      </c>
      <c r="M30" s="43">
        <v>50</v>
      </c>
      <c r="N30" s="43">
        <f t="shared" si="11"/>
        <v>8848.5</v>
      </c>
      <c r="O30" s="31"/>
      <c r="P30" s="31"/>
      <c r="Q30" s="31">
        <f t="shared" ref="Q30:Q43" si="13">H30+J30+L30+N30+P30</f>
        <v>84998.690999999992</v>
      </c>
      <c r="R30" s="341">
        <v>1</v>
      </c>
      <c r="S30" s="43">
        <f t="shared" si="12"/>
        <v>84998.690999999992</v>
      </c>
      <c r="T30" s="210">
        <v>2.34</v>
      </c>
      <c r="U30" s="211">
        <f>H30*T30</f>
        <v>154462.95539999998</v>
      </c>
      <c r="V30" s="170">
        <f>(U30*1.1+(L30+N30+P30))*R30</f>
        <v>182297.15093999999</v>
      </c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32">
        <v>3</v>
      </c>
      <c r="B31" s="32" t="s">
        <v>59</v>
      </c>
      <c r="C31" s="35" t="s">
        <v>29</v>
      </c>
      <c r="D31" s="41" t="s">
        <v>510</v>
      </c>
      <c r="E31" s="31"/>
      <c r="F31" s="30">
        <v>17697</v>
      </c>
      <c r="G31" s="37">
        <v>3.73</v>
      </c>
      <c r="H31" s="31">
        <f t="shared" si="8"/>
        <v>66009.81</v>
      </c>
      <c r="I31" s="31">
        <v>10</v>
      </c>
      <c r="J31" s="31">
        <f t="shared" si="9"/>
        <v>6600.9809999999998</v>
      </c>
      <c r="K31" s="31"/>
      <c r="L31" s="43">
        <f t="shared" si="10"/>
        <v>0</v>
      </c>
      <c r="M31" s="43">
        <v>50</v>
      </c>
      <c r="N31" s="43">
        <f t="shared" si="11"/>
        <v>8848.5</v>
      </c>
      <c r="O31" s="31"/>
      <c r="P31" s="31"/>
      <c r="Q31" s="31">
        <f t="shared" si="13"/>
        <v>81459.290999999997</v>
      </c>
      <c r="R31" s="341">
        <v>0.75</v>
      </c>
      <c r="S31" s="43">
        <f t="shared" si="12"/>
        <v>61094.468249999998</v>
      </c>
      <c r="T31" s="210">
        <v>2.34</v>
      </c>
      <c r="U31" s="211">
        <f>H31*T31</f>
        <v>154462.95539999998</v>
      </c>
      <c r="V31" s="170">
        <f>(U31*1.1+(L31+N31+P31))*R31</f>
        <v>134068.31320500001</v>
      </c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>
      <c r="A32" s="32">
        <v>4</v>
      </c>
      <c r="B32" s="32" t="s">
        <v>58</v>
      </c>
      <c r="C32" s="35" t="s">
        <v>29</v>
      </c>
      <c r="D32" s="66" t="s">
        <v>511</v>
      </c>
      <c r="E32" s="37"/>
      <c r="F32" s="30">
        <v>17697</v>
      </c>
      <c r="G32" s="37">
        <v>3.73</v>
      </c>
      <c r="H32" s="31">
        <f t="shared" si="8"/>
        <v>66009.81</v>
      </c>
      <c r="I32" s="31">
        <v>10</v>
      </c>
      <c r="J32" s="31">
        <f t="shared" si="9"/>
        <v>6600.9809999999998</v>
      </c>
      <c r="K32" s="31">
        <v>20</v>
      </c>
      <c r="L32" s="43">
        <f t="shared" si="10"/>
        <v>3539.4</v>
      </c>
      <c r="M32" s="43">
        <v>50</v>
      </c>
      <c r="N32" s="43">
        <f t="shared" si="11"/>
        <v>8848.5</v>
      </c>
      <c r="O32" s="31"/>
      <c r="P32" s="31"/>
      <c r="Q32" s="31">
        <f t="shared" si="13"/>
        <v>84998.690999999992</v>
      </c>
      <c r="R32" s="341">
        <v>1</v>
      </c>
      <c r="S32" s="43">
        <f t="shared" si="12"/>
        <v>84998.690999999992</v>
      </c>
      <c r="T32" s="210">
        <v>2.34</v>
      </c>
      <c r="U32" s="211">
        <f>H32*T32</f>
        <v>154462.95539999998</v>
      </c>
      <c r="V32" s="170">
        <f>(U32*1.1+(L32+N32+P32))*R32</f>
        <v>182297.15093999999</v>
      </c>
      <c r="W32" s="180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72">
      <c r="A33" s="32">
        <v>5</v>
      </c>
      <c r="B33" s="32" t="s">
        <v>59</v>
      </c>
      <c r="C33" s="35" t="s">
        <v>29</v>
      </c>
      <c r="D33" s="66" t="s">
        <v>511</v>
      </c>
      <c r="E33" s="37"/>
      <c r="F33" s="30">
        <v>17697</v>
      </c>
      <c r="G33" s="37">
        <v>3.73</v>
      </c>
      <c r="H33" s="31">
        <f t="shared" si="8"/>
        <v>66009.81</v>
      </c>
      <c r="I33" s="31">
        <v>10</v>
      </c>
      <c r="J33" s="31">
        <f t="shared" si="9"/>
        <v>6600.9809999999998</v>
      </c>
      <c r="K33" s="31"/>
      <c r="L33" s="43">
        <f t="shared" si="10"/>
        <v>0</v>
      </c>
      <c r="M33" s="43">
        <v>50</v>
      </c>
      <c r="N33" s="43">
        <f t="shared" si="11"/>
        <v>8848.5</v>
      </c>
      <c r="O33" s="31"/>
      <c r="P33" s="31"/>
      <c r="Q33" s="31">
        <f t="shared" si="13"/>
        <v>81459.290999999997</v>
      </c>
      <c r="R33" s="341">
        <v>0.75</v>
      </c>
      <c r="S33" s="43">
        <f t="shared" si="12"/>
        <v>61094.468249999998</v>
      </c>
      <c r="T33" s="210">
        <v>2.34</v>
      </c>
      <c r="U33" s="211">
        <f>H33*T33</f>
        <v>154462.95539999998</v>
      </c>
      <c r="V33" s="170">
        <f>(U33*1.1+(L33+N33+P33))*R33</f>
        <v>134068.31320500001</v>
      </c>
      <c r="W33" s="180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72">
      <c r="A34" s="32">
        <v>6</v>
      </c>
      <c r="B34" s="32" t="s">
        <v>59</v>
      </c>
      <c r="C34" s="169" t="s">
        <v>32</v>
      </c>
      <c r="D34" s="41" t="s">
        <v>509</v>
      </c>
      <c r="E34" s="22"/>
      <c r="F34" s="54">
        <v>17697</v>
      </c>
      <c r="G34" s="16">
        <v>4.12</v>
      </c>
      <c r="H34" s="31">
        <f>F34*G34</f>
        <v>72911.64</v>
      </c>
      <c r="I34" s="31">
        <v>10</v>
      </c>
      <c r="J34" s="31">
        <f>F34*G34*I34/100</f>
        <v>7291.1640000000007</v>
      </c>
      <c r="K34" s="31"/>
      <c r="L34" s="43">
        <f>K34*F34/100</f>
        <v>0</v>
      </c>
      <c r="M34" s="43">
        <v>50</v>
      </c>
      <c r="N34" s="43">
        <f>F34*M34/100</f>
        <v>8848.5</v>
      </c>
      <c r="O34" s="31"/>
      <c r="P34" s="31"/>
      <c r="Q34" s="31">
        <f>H34+J34+L34+N34+P34</f>
        <v>89051.304000000004</v>
      </c>
      <c r="R34" s="341">
        <v>0.75</v>
      </c>
      <c r="S34" s="43">
        <f>Q34*R34</f>
        <v>66788.478000000003</v>
      </c>
      <c r="T34" s="210">
        <v>2.34</v>
      </c>
      <c r="U34" s="211">
        <f>H34*T34</f>
        <v>170613.23759999999</v>
      </c>
      <c r="V34" s="170">
        <f>(U34*1.1+(L34+N34+P34))*R34</f>
        <v>147392.29602000001</v>
      </c>
      <c r="W34" s="180"/>
    </row>
    <row r="35" spans="1:72" ht="21.6" customHeight="1">
      <c r="A35" s="32">
        <v>7</v>
      </c>
      <c r="B35" s="32" t="s">
        <v>59</v>
      </c>
      <c r="C35" s="35" t="s">
        <v>25</v>
      </c>
      <c r="D35" s="41" t="s">
        <v>512</v>
      </c>
      <c r="E35" s="31" t="s">
        <v>135</v>
      </c>
      <c r="F35" s="30">
        <v>17697</v>
      </c>
      <c r="G35" s="37">
        <v>4.34</v>
      </c>
      <c r="H35" s="31">
        <f>F35*G35</f>
        <v>76804.98</v>
      </c>
      <c r="I35" s="31">
        <v>10</v>
      </c>
      <c r="J35" s="31">
        <f>F35*G35*I35/100</f>
        <v>7680.4979999999996</v>
      </c>
      <c r="K35" s="31"/>
      <c r="L35" s="43">
        <f>K35*F35/100</f>
        <v>0</v>
      </c>
      <c r="M35" s="43">
        <v>50</v>
      </c>
      <c r="N35" s="43">
        <f>F35*M35/100</f>
        <v>8848.5</v>
      </c>
      <c r="O35" s="31"/>
      <c r="P35" s="31"/>
      <c r="Q35" s="31">
        <f>H35+J35+L35+N35+P35</f>
        <v>93333.978000000003</v>
      </c>
      <c r="R35" s="341">
        <v>1.75</v>
      </c>
      <c r="S35" s="43">
        <f t="shared" si="12"/>
        <v>163334.4615</v>
      </c>
      <c r="T35" s="210">
        <v>2.34</v>
      </c>
      <c r="U35" s="211">
        <f>H35*T35</f>
        <v>179723.65319999997</v>
      </c>
      <c r="V35" s="170">
        <f>(U35*1.1+(L35+N35+P35))*R35</f>
        <v>361452.90740999999</v>
      </c>
      <c r="W35" s="180"/>
    </row>
    <row r="36" spans="1:72" ht="21.6" customHeight="1">
      <c r="A36" s="32">
        <v>8</v>
      </c>
      <c r="B36" s="32" t="s">
        <v>59</v>
      </c>
      <c r="C36" s="169" t="s">
        <v>29</v>
      </c>
      <c r="D36" s="66" t="s">
        <v>513</v>
      </c>
      <c r="E36" s="37"/>
      <c r="F36" s="30">
        <v>17697</v>
      </c>
      <c r="G36" s="37">
        <v>3.32</v>
      </c>
      <c r="H36" s="31">
        <f>F36*G36</f>
        <v>58754.039999999994</v>
      </c>
      <c r="I36" s="31">
        <v>10</v>
      </c>
      <c r="J36" s="31">
        <f>F36*G36*I36/100</f>
        <v>5875.4039999999986</v>
      </c>
      <c r="K36" s="31"/>
      <c r="L36" s="43">
        <f>K36*F36/100</f>
        <v>0</v>
      </c>
      <c r="M36" s="43">
        <v>50</v>
      </c>
      <c r="N36" s="43">
        <f>F36*M36/100</f>
        <v>8848.5</v>
      </c>
      <c r="O36" s="31"/>
      <c r="P36" s="31"/>
      <c r="Q36" s="31">
        <f>H36+J36+L36+N36+P36</f>
        <v>73477.943999999989</v>
      </c>
      <c r="R36" s="341">
        <v>1.75</v>
      </c>
      <c r="S36" s="43">
        <f t="shared" si="12"/>
        <v>128586.40199999997</v>
      </c>
      <c r="T36" s="210">
        <v>2.34</v>
      </c>
      <c r="U36" s="211">
        <f>H36*T36</f>
        <v>137484.45359999998</v>
      </c>
      <c r="V36" s="170">
        <f>(U36*1.1+(L36+N36+P36))*R36</f>
        <v>280142.44818000001</v>
      </c>
      <c r="W36" s="180"/>
    </row>
    <row r="37" spans="1:72" ht="23.4" customHeight="1">
      <c r="A37" s="32">
        <v>9</v>
      </c>
      <c r="B37" s="32" t="s">
        <v>59</v>
      </c>
      <c r="C37" s="169" t="s">
        <v>29</v>
      </c>
      <c r="D37" s="66" t="s">
        <v>514</v>
      </c>
      <c r="E37" s="37"/>
      <c r="F37" s="30">
        <v>17697</v>
      </c>
      <c r="G37" s="28">
        <v>3.32</v>
      </c>
      <c r="H37" s="31">
        <f>F37*G37</f>
        <v>58754.039999999994</v>
      </c>
      <c r="I37" s="31">
        <v>10</v>
      </c>
      <c r="J37" s="31">
        <f>F37*G37*I37/100</f>
        <v>5875.4039999999986</v>
      </c>
      <c r="K37" s="31"/>
      <c r="L37" s="43">
        <f>K37*F37/100</f>
        <v>0</v>
      </c>
      <c r="M37" s="43">
        <v>50</v>
      </c>
      <c r="N37" s="43">
        <f>F37*M37/100</f>
        <v>8848.5</v>
      </c>
      <c r="O37" s="31"/>
      <c r="P37" s="31">
        <f>O37*F37/100</f>
        <v>0</v>
      </c>
      <c r="Q37" s="31">
        <f>H37+J37+L37+N37+P37</f>
        <v>73477.943999999989</v>
      </c>
      <c r="R37" s="341">
        <v>1.75</v>
      </c>
      <c r="S37" s="43">
        <f t="shared" si="12"/>
        <v>128586.40199999997</v>
      </c>
      <c r="T37" s="210">
        <v>2.34</v>
      </c>
      <c r="U37" s="211">
        <f>H37*T37</f>
        <v>137484.45359999998</v>
      </c>
      <c r="V37" s="170">
        <f>(U37*1.1+(L37+N37+P37))*R37</f>
        <v>280142.44818000001</v>
      </c>
      <c r="W37" s="180"/>
    </row>
    <row r="38" spans="1:72" ht="24.6" customHeight="1">
      <c r="A38" s="32">
        <v>10</v>
      </c>
      <c r="B38" s="32" t="s">
        <v>59</v>
      </c>
      <c r="C38" s="35" t="s">
        <v>25</v>
      </c>
      <c r="D38" s="41" t="s">
        <v>515</v>
      </c>
      <c r="E38" s="31" t="s">
        <v>135</v>
      </c>
      <c r="F38" s="30">
        <v>17697</v>
      </c>
      <c r="G38" s="37">
        <v>4.53</v>
      </c>
      <c r="H38" s="31">
        <f>F38*G38</f>
        <v>80167.41</v>
      </c>
      <c r="I38" s="31">
        <v>10</v>
      </c>
      <c r="J38" s="31">
        <f>F38*G38*I38/100</f>
        <v>8016.7410000000009</v>
      </c>
      <c r="K38" s="31"/>
      <c r="L38" s="43">
        <f>K38*F38/100</f>
        <v>0</v>
      </c>
      <c r="M38" s="43">
        <v>50</v>
      </c>
      <c r="N38" s="43">
        <f>F38*M38/100</f>
        <v>8848.5</v>
      </c>
      <c r="O38" s="31"/>
      <c r="P38" s="31"/>
      <c r="Q38" s="31">
        <f>H38+J38+L38+N38+P38</f>
        <v>97032.650999999998</v>
      </c>
      <c r="R38" s="341">
        <v>0.75</v>
      </c>
      <c r="S38" s="43">
        <f>Q38*R38</f>
        <v>72774.488249999995</v>
      </c>
      <c r="T38" s="210">
        <v>2.34</v>
      </c>
      <c r="U38" s="211">
        <f>H38*T38</f>
        <v>187591.73939999999</v>
      </c>
      <c r="V38" s="170">
        <f>(U38*1.1+(L38+N38+P38))*R38</f>
        <v>161399.56000500001</v>
      </c>
      <c r="W38" s="180"/>
    </row>
    <row r="39" spans="1:72" ht="33" customHeight="1">
      <c r="A39" s="32">
        <v>11</v>
      </c>
      <c r="B39" s="32" t="s">
        <v>59</v>
      </c>
      <c r="C39" s="32" t="s">
        <v>29</v>
      </c>
      <c r="D39" s="66" t="s">
        <v>523</v>
      </c>
      <c r="E39" s="37"/>
      <c r="F39" s="30">
        <v>17697</v>
      </c>
      <c r="G39" s="37">
        <v>3.61</v>
      </c>
      <c r="H39" s="31">
        <f t="shared" si="8"/>
        <v>63886.17</v>
      </c>
      <c r="I39" s="31">
        <v>10</v>
      </c>
      <c r="J39" s="31">
        <f t="shared" si="9"/>
        <v>6388.6169999999993</v>
      </c>
      <c r="K39" s="31"/>
      <c r="L39" s="43">
        <f t="shared" si="10"/>
        <v>0</v>
      </c>
      <c r="M39" s="43">
        <v>50</v>
      </c>
      <c r="N39" s="43">
        <f t="shared" si="11"/>
        <v>8848.5</v>
      </c>
      <c r="O39" s="31"/>
      <c r="P39" s="31"/>
      <c r="Q39" s="31">
        <f t="shared" si="13"/>
        <v>79123.286999999997</v>
      </c>
      <c r="R39" s="341">
        <v>0.25</v>
      </c>
      <c r="S39" s="43">
        <f t="shared" si="12"/>
        <v>19780.821749999999</v>
      </c>
      <c r="T39" s="210">
        <v>2.34</v>
      </c>
      <c r="U39" s="211">
        <f>H39*T39</f>
        <v>149493.6378</v>
      </c>
      <c r="V39" s="170">
        <f>(U39*1.1+(L39+N39+P39))*R39</f>
        <v>43322.875395000003</v>
      </c>
      <c r="W39" s="180"/>
    </row>
    <row r="40" spans="1:72" ht="24" customHeight="1">
      <c r="A40" s="32">
        <v>12</v>
      </c>
      <c r="B40" s="57" t="s">
        <v>375</v>
      </c>
      <c r="C40" s="50" t="s">
        <v>25</v>
      </c>
      <c r="D40" s="66" t="s">
        <v>516</v>
      </c>
      <c r="E40" s="31" t="s">
        <v>135</v>
      </c>
      <c r="F40" s="37">
        <v>17697</v>
      </c>
      <c r="G40" s="28">
        <v>4.4000000000000004</v>
      </c>
      <c r="H40" s="31">
        <f t="shared" si="8"/>
        <v>77866.8</v>
      </c>
      <c r="I40" s="31">
        <v>10</v>
      </c>
      <c r="J40" s="31">
        <f t="shared" si="9"/>
        <v>7786.68</v>
      </c>
      <c r="K40" s="31"/>
      <c r="L40" s="43">
        <f t="shared" si="10"/>
        <v>0</v>
      </c>
      <c r="M40" s="43">
        <v>50</v>
      </c>
      <c r="N40" s="43">
        <f>F40*M40/100</f>
        <v>8848.5</v>
      </c>
      <c r="O40" s="31"/>
      <c r="P40" s="31"/>
      <c r="Q40" s="31">
        <f t="shared" si="13"/>
        <v>94501.98000000001</v>
      </c>
      <c r="R40" s="341">
        <v>0.75</v>
      </c>
      <c r="S40" s="43">
        <f t="shared" si="12"/>
        <v>70876.485000000015</v>
      </c>
      <c r="T40" s="210">
        <v>2.34</v>
      </c>
      <c r="U40" s="211">
        <f>H40*T40</f>
        <v>182208.31200000001</v>
      </c>
      <c r="V40" s="170">
        <f>(U40*1.1+(L40+N40+P40))*R40</f>
        <v>156958.23240000001</v>
      </c>
    </row>
    <row r="41" spans="1:72" ht="24" customHeight="1">
      <c r="A41" s="32">
        <v>13</v>
      </c>
      <c r="B41" s="57" t="s">
        <v>375</v>
      </c>
      <c r="C41" s="35" t="s">
        <v>25</v>
      </c>
      <c r="D41" s="66" t="s">
        <v>517</v>
      </c>
      <c r="E41" s="31" t="s">
        <v>135</v>
      </c>
      <c r="F41" s="37">
        <v>17697</v>
      </c>
      <c r="G41" s="28">
        <v>4.4000000000000004</v>
      </c>
      <c r="H41" s="31">
        <f t="shared" si="8"/>
        <v>77866.8</v>
      </c>
      <c r="I41" s="31">
        <v>10</v>
      </c>
      <c r="J41" s="31">
        <f t="shared" si="9"/>
        <v>7786.68</v>
      </c>
      <c r="K41" s="31"/>
      <c r="L41" s="43">
        <f t="shared" si="10"/>
        <v>0</v>
      </c>
      <c r="M41" s="43">
        <v>50</v>
      </c>
      <c r="N41" s="43">
        <f t="shared" si="11"/>
        <v>8848.5</v>
      </c>
      <c r="O41" s="31"/>
      <c r="P41" s="31"/>
      <c r="Q41" s="31">
        <f t="shared" si="13"/>
        <v>94501.98000000001</v>
      </c>
      <c r="R41" s="341">
        <v>0.5</v>
      </c>
      <c r="S41" s="43">
        <f t="shared" si="12"/>
        <v>47250.990000000005</v>
      </c>
      <c r="T41" s="210">
        <v>2.34</v>
      </c>
      <c r="U41" s="211">
        <f>H41*T41</f>
        <v>182208.31200000001</v>
      </c>
      <c r="V41" s="170">
        <f>(U41*1.1+(L41+N41+P41))*R41</f>
        <v>104638.82160000001</v>
      </c>
    </row>
    <row r="42" spans="1:72" ht="24" customHeight="1">
      <c r="A42" s="32">
        <v>14</v>
      </c>
      <c r="B42" s="57" t="s">
        <v>375</v>
      </c>
      <c r="C42" s="35" t="s">
        <v>29</v>
      </c>
      <c r="D42" s="66" t="s">
        <v>518</v>
      </c>
      <c r="E42" s="31"/>
      <c r="F42" s="37">
        <v>17697</v>
      </c>
      <c r="G42" s="37">
        <v>3.45</v>
      </c>
      <c r="H42" s="31">
        <f t="shared" si="8"/>
        <v>61054.65</v>
      </c>
      <c r="I42" s="31">
        <v>10</v>
      </c>
      <c r="J42" s="31">
        <f t="shared" si="9"/>
        <v>6105.4650000000001</v>
      </c>
      <c r="K42" s="31"/>
      <c r="L42" s="43">
        <f t="shared" si="10"/>
        <v>0</v>
      </c>
      <c r="M42" s="43">
        <v>50</v>
      </c>
      <c r="N42" s="43">
        <f t="shared" si="11"/>
        <v>8848.5</v>
      </c>
      <c r="O42" s="31"/>
      <c r="P42" s="31"/>
      <c r="Q42" s="31">
        <f t="shared" si="13"/>
        <v>76008.615000000005</v>
      </c>
      <c r="R42" s="341">
        <v>0.5</v>
      </c>
      <c r="S42" s="43">
        <f t="shared" si="12"/>
        <v>38004.307500000003</v>
      </c>
      <c r="T42" s="210">
        <v>2.34</v>
      </c>
      <c r="U42" s="211">
        <f>H42*T42</f>
        <v>142867.88099999999</v>
      </c>
      <c r="V42" s="170">
        <f>(U42*1.1+(L42+N42+P42))*R42</f>
        <v>83001.58455</v>
      </c>
    </row>
    <row r="43" spans="1:72" ht="24" customHeight="1">
      <c r="A43" s="32">
        <v>15</v>
      </c>
      <c r="B43" s="57" t="s">
        <v>375</v>
      </c>
      <c r="C43" s="35" t="s">
        <v>27</v>
      </c>
      <c r="D43" s="66" t="s">
        <v>519</v>
      </c>
      <c r="E43" s="31">
        <v>1</v>
      </c>
      <c r="F43" s="37">
        <v>17697</v>
      </c>
      <c r="G43" s="37">
        <v>4.12</v>
      </c>
      <c r="H43" s="31">
        <f t="shared" si="8"/>
        <v>72911.64</v>
      </c>
      <c r="I43" s="31">
        <v>10</v>
      </c>
      <c r="J43" s="31">
        <f t="shared" si="9"/>
        <v>7291.1640000000007</v>
      </c>
      <c r="K43" s="31"/>
      <c r="L43" s="43">
        <f t="shared" si="10"/>
        <v>0</v>
      </c>
      <c r="M43" s="43">
        <v>50</v>
      </c>
      <c r="N43" s="43">
        <f t="shared" si="11"/>
        <v>8848.5</v>
      </c>
      <c r="O43" s="31"/>
      <c r="P43" s="31"/>
      <c r="Q43" s="31">
        <f t="shared" si="13"/>
        <v>89051.304000000004</v>
      </c>
      <c r="R43" s="341">
        <v>0.75</v>
      </c>
      <c r="S43" s="43">
        <f t="shared" si="12"/>
        <v>66788.478000000003</v>
      </c>
      <c r="T43" s="210">
        <v>2.34</v>
      </c>
      <c r="U43" s="211">
        <f>H43*T43</f>
        <v>170613.23759999999</v>
      </c>
      <c r="V43" s="170">
        <f>(U43*1.1+(L43+N43+P43))*R43</f>
        <v>147392.29602000001</v>
      </c>
    </row>
    <row r="44" spans="1:72">
      <c r="A44" s="32"/>
      <c r="B44" s="118" t="s">
        <v>3</v>
      </c>
      <c r="C44" s="32"/>
      <c r="D44" s="32"/>
      <c r="E44" s="36"/>
      <c r="F44" s="3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08">
        <f>SUM(R29:R43)</f>
        <v>14</v>
      </c>
      <c r="S44" s="88">
        <f t="shared" ref="S44:V44" si="14">SUM(S29:S43)</f>
        <v>1188433.1865000003</v>
      </c>
      <c r="T44" s="108"/>
      <c r="U44" s="88"/>
      <c r="V44" s="88">
        <f t="shared" si="14"/>
        <v>2599521.7094100006</v>
      </c>
    </row>
    <row r="45" spans="1:72">
      <c r="A45" s="126"/>
      <c r="B45" s="126"/>
      <c r="D45" s="127"/>
      <c r="E45" s="11"/>
      <c r="F45" s="15"/>
      <c r="G45" s="15"/>
      <c r="H45" s="11"/>
      <c r="I45" s="11"/>
      <c r="J45" s="93"/>
      <c r="K45" s="11"/>
      <c r="L45" s="93"/>
      <c r="M45" s="93"/>
      <c r="N45" s="93"/>
      <c r="O45" s="11"/>
      <c r="P45" s="11"/>
      <c r="Q45" s="11"/>
      <c r="R45" s="347"/>
      <c r="S45" s="93"/>
      <c r="T45" s="184"/>
      <c r="V45" s="184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>
      <c r="A46" s="126"/>
      <c r="B46" s="126"/>
      <c r="D46" s="127"/>
      <c r="E46" s="11"/>
      <c r="F46" s="15"/>
      <c r="G46" s="15"/>
      <c r="H46" s="11"/>
      <c r="I46" s="11"/>
      <c r="J46" s="93"/>
      <c r="K46" s="11"/>
      <c r="L46" s="93"/>
      <c r="M46" s="93"/>
      <c r="N46" s="93"/>
      <c r="O46" s="11"/>
      <c r="P46" s="11"/>
      <c r="Q46" s="11"/>
      <c r="R46" s="347"/>
      <c r="S46" s="93"/>
      <c r="T46" s="184"/>
      <c r="V46" s="184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>
      <c r="A47" s="126"/>
      <c r="B47" s="126"/>
      <c r="C47" s="356" t="s">
        <v>402</v>
      </c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</row>
    <row r="48" spans="1:72" ht="27" customHeight="1">
      <c r="A48" s="32">
        <v>1</v>
      </c>
      <c r="B48" s="121" t="s">
        <v>18</v>
      </c>
      <c r="C48" s="32" t="s">
        <v>32</v>
      </c>
      <c r="D48" s="66" t="s">
        <v>520</v>
      </c>
      <c r="E48" s="31"/>
      <c r="F48" s="30">
        <v>17697</v>
      </c>
      <c r="G48" s="28">
        <v>4.12</v>
      </c>
      <c r="H48" s="31">
        <f t="shared" ref="H48:H61" si="15">F48*G48</f>
        <v>72911.64</v>
      </c>
      <c r="I48" s="31">
        <v>10</v>
      </c>
      <c r="J48" s="31">
        <f t="shared" ref="J48:J61" si="16">F48*G48*I48/100</f>
        <v>7291.1640000000007</v>
      </c>
      <c r="K48" s="31"/>
      <c r="L48" s="43">
        <f t="shared" ref="L48:L61" si="17">K48*F48/100</f>
        <v>0</v>
      </c>
      <c r="M48" s="43">
        <v>100</v>
      </c>
      <c r="N48" s="43">
        <f t="shared" ref="N48:N61" si="18">F48*M48/100</f>
        <v>17697</v>
      </c>
      <c r="O48" s="31">
        <v>25</v>
      </c>
      <c r="P48" s="31">
        <f t="shared" ref="P48:P61" si="19">O48*F48/100</f>
        <v>4424.25</v>
      </c>
      <c r="Q48" s="31">
        <f>H48+J48+L48+N48+P48</f>
        <v>102324.054</v>
      </c>
      <c r="R48" s="341">
        <v>1</v>
      </c>
      <c r="S48" s="43">
        <f t="shared" ref="S48:S61" si="20">Q48*R48</f>
        <v>102324.054</v>
      </c>
      <c r="T48" s="210">
        <v>2.34</v>
      </c>
      <c r="U48" s="211">
        <f>H48*T48</f>
        <v>170613.23759999999</v>
      </c>
      <c r="V48" s="170">
        <f>(U48*1.1+(L48+N48+P48))*R48</f>
        <v>209795.81136000002</v>
      </c>
    </row>
    <row r="49" spans="1:72" ht="22.5" customHeight="1">
      <c r="A49" s="32">
        <v>2</v>
      </c>
      <c r="B49" s="32" t="s">
        <v>59</v>
      </c>
      <c r="C49" s="32" t="s">
        <v>32</v>
      </c>
      <c r="D49" s="66" t="s">
        <v>520</v>
      </c>
      <c r="E49" s="31"/>
      <c r="F49" s="30">
        <v>17697</v>
      </c>
      <c r="G49" s="28">
        <v>4.12</v>
      </c>
      <c r="H49" s="31">
        <f t="shared" si="15"/>
        <v>72911.64</v>
      </c>
      <c r="I49" s="31">
        <v>10</v>
      </c>
      <c r="J49" s="31">
        <f t="shared" si="16"/>
        <v>7291.1640000000007</v>
      </c>
      <c r="K49" s="31"/>
      <c r="L49" s="43">
        <f t="shared" si="17"/>
        <v>0</v>
      </c>
      <c r="M49" s="43">
        <v>100</v>
      </c>
      <c r="N49" s="43">
        <f t="shared" si="18"/>
        <v>17697</v>
      </c>
      <c r="O49" s="31"/>
      <c r="P49" s="31">
        <f t="shared" si="19"/>
        <v>0</v>
      </c>
      <c r="Q49" s="31">
        <f>H49+J49+L49+N49+P49</f>
        <v>97899.804000000004</v>
      </c>
      <c r="R49" s="341">
        <v>0.25</v>
      </c>
      <c r="S49" s="43">
        <f t="shared" si="20"/>
        <v>24474.951000000001</v>
      </c>
      <c r="T49" s="210">
        <v>2.34</v>
      </c>
      <c r="U49" s="211">
        <f>H49*T49</f>
        <v>170613.23759999999</v>
      </c>
      <c r="V49" s="170">
        <f>(U49*1.1+(L49+N49+P49))*R49</f>
        <v>51342.890340000005</v>
      </c>
    </row>
    <row r="50" spans="1:72" ht="25.2" customHeight="1">
      <c r="A50" s="32">
        <v>3</v>
      </c>
      <c r="B50" s="32" t="s">
        <v>59</v>
      </c>
      <c r="C50" s="32" t="s">
        <v>25</v>
      </c>
      <c r="D50" s="66" t="s">
        <v>521</v>
      </c>
      <c r="E50" s="31" t="s">
        <v>135</v>
      </c>
      <c r="F50" s="30">
        <v>17697</v>
      </c>
      <c r="G50" s="37">
        <v>4.53</v>
      </c>
      <c r="H50" s="31">
        <f t="shared" si="15"/>
        <v>80167.41</v>
      </c>
      <c r="I50" s="31">
        <v>10</v>
      </c>
      <c r="J50" s="31">
        <f t="shared" si="16"/>
        <v>8016.7410000000009</v>
      </c>
      <c r="K50" s="31"/>
      <c r="L50" s="43">
        <f t="shared" si="17"/>
        <v>0</v>
      </c>
      <c r="M50" s="43">
        <v>100</v>
      </c>
      <c r="N50" s="43">
        <f t="shared" si="18"/>
        <v>17697</v>
      </c>
      <c r="O50" s="31"/>
      <c r="P50" s="31">
        <f t="shared" si="19"/>
        <v>0</v>
      </c>
      <c r="Q50" s="31">
        <f t="shared" ref="Q50:Q61" si="21">H50+J50+L50+N50+P50</f>
        <v>105881.151</v>
      </c>
      <c r="R50" s="341">
        <v>1.5</v>
      </c>
      <c r="S50" s="43">
        <f t="shared" si="20"/>
        <v>158821.72649999999</v>
      </c>
      <c r="T50" s="210">
        <v>2.34</v>
      </c>
      <c r="U50" s="211">
        <f>H50*T50</f>
        <v>187591.73939999999</v>
      </c>
      <c r="V50" s="170">
        <f>(U50*1.1+(L50+N50+P50))*R50</f>
        <v>336071.87001000001</v>
      </c>
    </row>
    <row r="51" spans="1:72" ht="25.95" customHeight="1">
      <c r="A51" s="32">
        <v>4</v>
      </c>
      <c r="B51" s="32" t="s">
        <v>59</v>
      </c>
      <c r="C51" s="32" t="s">
        <v>29</v>
      </c>
      <c r="D51" s="66" t="s">
        <v>522</v>
      </c>
      <c r="E51" s="37"/>
      <c r="F51" s="30">
        <v>17697</v>
      </c>
      <c r="G51" s="37">
        <v>3.69</v>
      </c>
      <c r="H51" s="31">
        <f t="shared" si="15"/>
        <v>65301.93</v>
      </c>
      <c r="I51" s="31">
        <v>10</v>
      </c>
      <c r="J51" s="31">
        <f t="shared" si="16"/>
        <v>6530.1930000000002</v>
      </c>
      <c r="K51" s="31"/>
      <c r="L51" s="43">
        <f t="shared" si="17"/>
        <v>0</v>
      </c>
      <c r="M51" s="43">
        <v>100</v>
      </c>
      <c r="N51" s="43">
        <f t="shared" si="18"/>
        <v>17697</v>
      </c>
      <c r="O51" s="31"/>
      <c r="P51" s="31">
        <f t="shared" si="19"/>
        <v>0</v>
      </c>
      <c r="Q51" s="31">
        <f t="shared" si="21"/>
        <v>89529.123000000007</v>
      </c>
      <c r="R51" s="341">
        <v>1.5</v>
      </c>
      <c r="S51" s="43">
        <f t="shared" si="20"/>
        <v>134293.6845</v>
      </c>
      <c r="T51" s="210">
        <v>2.34</v>
      </c>
      <c r="U51" s="211">
        <f>H51*T51</f>
        <v>152806.51619999998</v>
      </c>
      <c r="V51" s="170">
        <f>(U51*1.1+(L51+N51+P51))*R51</f>
        <v>278676.25173000002</v>
      </c>
      <c r="W51" s="180"/>
    </row>
    <row r="52" spans="1:72" ht="25.95" customHeight="1">
      <c r="A52" s="32">
        <v>5</v>
      </c>
      <c r="B52" s="32" t="s">
        <v>59</v>
      </c>
      <c r="C52" s="32" t="s">
        <v>29</v>
      </c>
      <c r="D52" s="66" t="s">
        <v>523</v>
      </c>
      <c r="E52" s="37"/>
      <c r="F52" s="30">
        <v>17697</v>
      </c>
      <c r="G52" s="37">
        <v>3.61</v>
      </c>
      <c r="H52" s="31">
        <f t="shared" si="15"/>
        <v>63886.17</v>
      </c>
      <c r="I52" s="31">
        <v>10</v>
      </c>
      <c r="J52" s="31">
        <f t="shared" si="16"/>
        <v>6388.6169999999993</v>
      </c>
      <c r="K52" s="31"/>
      <c r="L52" s="43">
        <f t="shared" si="17"/>
        <v>0</v>
      </c>
      <c r="M52" s="43">
        <v>100</v>
      </c>
      <c r="N52" s="43">
        <f t="shared" si="18"/>
        <v>17697</v>
      </c>
      <c r="O52" s="31"/>
      <c r="P52" s="31">
        <f t="shared" si="19"/>
        <v>0</v>
      </c>
      <c r="Q52" s="31">
        <f t="shared" si="21"/>
        <v>87971.786999999997</v>
      </c>
      <c r="R52" s="341">
        <v>1.5</v>
      </c>
      <c r="S52" s="43">
        <f t="shared" si="20"/>
        <v>131957.68049999999</v>
      </c>
      <c r="T52" s="210">
        <v>2.34</v>
      </c>
      <c r="U52" s="211">
        <f>H52*T52</f>
        <v>149493.6378</v>
      </c>
      <c r="V52" s="170">
        <f>(U52*1.1+(L52+N52+P52))*R52</f>
        <v>273210.00237</v>
      </c>
      <c r="W52" s="180"/>
    </row>
    <row r="53" spans="1:72" ht="27" customHeight="1">
      <c r="A53" s="32">
        <v>6</v>
      </c>
      <c r="B53" s="32" t="s">
        <v>59</v>
      </c>
      <c r="C53" s="32" t="s">
        <v>29</v>
      </c>
      <c r="D53" s="41" t="s">
        <v>524</v>
      </c>
      <c r="E53" s="31"/>
      <c r="F53" s="30">
        <v>17697</v>
      </c>
      <c r="G53" s="28">
        <v>3.69</v>
      </c>
      <c r="H53" s="31">
        <f t="shared" si="15"/>
        <v>65301.93</v>
      </c>
      <c r="I53" s="31">
        <v>10</v>
      </c>
      <c r="J53" s="31">
        <f t="shared" si="16"/>
        <v>6530.1930000000002</v>
      </c>
      <c r="K53" s="31"/>
      <c r="L53" s="43">
        <f t="shared" si="17"/>
        <v>0</v>
      </c>
      <c r="M53" s="43">
        <v>100</v>
      </c>
      <c r="N53" s="43">
        <f t="shared" si="18"/>
        <v>17697</v>
      </c>
      <c r="O53" s="31"/>
      <c r="P53" s="31">
        <f t="shared" si="19"/>
        <v>0</v>
      </c>
      <c r="Q53" s="31">
        <f t="shared" si="21"/>
        <v>89529.123000000007</v>
      </c>
      <c r="R53" s="341">
        <v>1.5</v>
      </c>
      <c r="S53" s="43">
        <f t="shared" si="20"/>
        <v>134293.6845</v>
      </c>
      <c r="T53" s="210">
        <v>2.34</v>
      </c>
      <c r="U53" s="211">
        <f>H53*T53</f>
        <v>152806.51619999998</v>
      </c>
      <c r="V53" s="170">
        <f>(U53*1.1+(L53+N53+P53))*R53</f>
        <v>278676.25173000002</v>
      </c>
      <c r="W53" s="180"/>
    </row>
    <row r="54" spans="1:72" ht="28.5" customHeight="1">
      <c r="A54" s="32">
        <v>7</v>
      </c>
      <c r="B54" s="32" t="s">
        <v>59</v>
      </c>
      <c r="C54" s="32" t="s">
        <v>29</v>
      </c>
      <c r="D54" s="41" t="s">
        <v>407</v>
      </c>
      <c r="E54" s="31"/>
      <c r="F54" s="30">
        <v>17697</v>
      </c>
      <c r="G54" s="37">
        <v>3.69</v>
      </c>
      <c r="H54" s="31">
        <f t="shared" si="15"/>
        <v>65301.93</v>
      </c>
      <c r="I54" s="31">
        <v>10</v>
      </c>
      <c r="J54" s="31">
        <f t="shared" si="16"/>
        <v>6530.1930000000002</v>
      </c>
      <c r="K54" s="31"/>
      <c r="L54" s="43">
        <f t="shared" si="17"/>
        <v>0</v>
      </c>
      <c r="M54" s="43">
        <v>100</v>
      </c>
      <c r="N54" s="43">
        <f t="shared" si="18"/>
        <v>17697</v>
      </c>
      <c r="O54" s="31"/>
      <c r="P54" s="31">
        <f t="shared" si="19"/>
        <v>0</v>
      </c>
      <c r="Q54" s="31">
        <f t="shared" si="21"/>
        <v>89529.123000000007</v>
      </c>
      <c r="R54" s="341">
        <v>1</v>
      </c>
      <c r="S54" s="43">
        <f t="shared" si="20"/>
        <v>89529.123000000007</v>
      </c>
      <c r="T54" s="210">
        <v>2.34</v>
      </c>
      <c r="U54" s="211">
        <f>H54*T54</f>
        <v>152806.51619999998</v>
      </c>
      <c r="V54" s="170">
        <f>(U54*1.1+(L54+N54+P54))*R54</f>
        <v>185784.16782</v>
      </c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25.2" customHeight="1">
      <c r="A55" s="32">
        <v>8</v>
      </c>
      <c r="B55" s="32" t="s">
        <v>59</v>
      </c>
      <c r="C55" s="32" t="s">
        <v>29</v>
      </c>
      <c r="D55" s="41" t="s">
        <v>523</v>
      </c>
      <c r="E55" s="31"/>
      <c r="F55" s="30">
        <v>17697</v>
      </c>
      <c r="G55" s="37">
        <v>3.61</v>
      </c>
      <c r="H55" s="31">
        <f t="shared" si="15"/>
        <v>63886.17</v>
      </c>
      <c r="I55" s="31">
        <v>10</v>
      </c>
      <c r="J55" s="31">
        <f t="shared" si="16"/>
        <v>6388.6169999999993</v>
      </c>
      <c r="K55" s="31"/>
      <c r="L55" s="43">
        <f t="shared" si="17"/>
        <v>0</v>
      </c>
      <c r="M55" s="43">
        <v>100</v>
      </c>
      <c r="N55" s="43">
        <f t="shared" si="18"/>
        <v>17697</v>
      </c>
      <c r="O55" s="31"/>
      <c r="P55" s="31">
        <f t="shared" si="19"/>
        <v>0</v>
      </c>
      <c r="Q55" s="31">
        <f t="shared" si="21"/>
        <v>87971.786999999997</v>
      </c>
      <c r="R55" s="341">
        <v>1</v>
      </c>
      <c r="S55" s="43">
        <f t="shared" si="20"/>
        <v>87971.786999999997</v>
      </c>
      <c r="T55" s="210">
        <v>2.34</v>
      </c>
      <c r="U55" s="211">
        <f>H55*T55</f>
        <v>149493.6378</v>
      </c>
      <c r="V55" s="170">
        <f>(U55*1.1+(L55+N55+P55))*R55</f>
        <v>182140.00158000001</v>
      </c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26.4" customHeight="1">
      <c r="A56" s="32">
        <v>9</v>
      </c>
      <c r="B56" s="32" t="s">
        <v>59</v>
      </c>
      <c r="C56" s="32" t="s">
        <v>25</v>
      </c>
      <c r="D56" s="41" t="s">
        <v>374</v>
      </c>
      <c r="E56" s="31" t="s">
        <v>135</v>
      </c>
      <c r="F56" s="30">
        <v>17697</v>
      </c>
      <c r="G56" s="28">
        <v>4.46</v>
      </c>
      <c r="H56" s="31">
        <f t="shared" si="15"/>
        <v>78928.62</v>
      </c>
      <c r="I56" s="31">
        <v>10</v>
      </c>
      <c r="J56" s="31">
        <f t="shared" si="16"/>
        <v>7892.8619999999992</v>
      </c>
      <c r="K56" s="31"/>
      <c r="L56" s="43">
        <f t="shared" si="17"/>
        <v>0</v>
      </c>
      <c r="M56" s="43">
        <v>100</v>
      </c>
      <c r="N56" s="43">
        <f t="shared" si="18"/>
        <v>17697</v>
      </c>
      <c r="O56" s="31"/>
      <c r="P56" s="31">
        <f t="shared" si="19"/>
        <v>0</v>
      </c>
      <c r="Q56" s="31">
        <f t="shared" si="21"/>
        <v>104518.48199999999</v>
      </c>
      <c r="R56" s="341">
        <v>1.5</v>
      </c>
      <c r="S56" s="43">
        <f t="shared" si="20"/>
        <v>156777.723</v>
      </c>
      <c r="T56" s="210">
        <v>2.34</v>
      </c>
      <c r="U56" s="211">
        <f>H56*T56</f>
        <v>184692.97079999998</v>
      </c>
      <c r="V56" s="170">
        <f>(U56*1.1+(L56+N56+P56))*R56</f>
        <v>331288.90182000003</v>
      </c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26.4" customHeight="1">
      <c r="A57" s="32">
        <v>10</v>
      </c>
      <c r="B57" s="32" t="s">
        <v>59</v>
      </c>
      <c r="C57" s="32" t="s">
        <v>29</v>
      </c>
      <c r="D57" s="66" t="s">
        <v>525</v>
      </c>
      <c r="E57" s="37"/>
      <c r="F57" s="30">
        <v>17697</v>
      </c>
      <c r="G57" s="28">
        <v>3.69</v>
      </c>
      <c r="H57" s="31">
        <f t="shared" si="15"/>
        <v>65301.93</v>
      </c>
      <c r="I57" s="31">
        <v>10</v>
      </c>
      <c r="J57" s="31">
        <f t="shared" si="16"/>
        <v>6530.1930000000002</v>
      </c>
      <c r="K57" s="31"/>
      <c r="L57" s="43">
        <f t="shared" si="17"/>
        <v>0</v>
      </c>
      <c r="M57" s="43">
        <v>100</v>
      </c>
      <c r="N57" s="43">
        <f t="shared" si="18"/>
        <v>17697</v>
      </c>
      <c r="O57" s="31"/>
      <c r="P57" s="31">
        <f t="shared" si="19"/>
        <v>0</v>
      </c>
      <c r="Q57" s="31">
        <f t="shared" si="21"/>
        <v>89529.123000000007</v>
      </c>
      <c r="R57" s="341">
        <v>1</v>
      </c>
      <c r="S57" s="43">
        <f t="shared" si="20"/>
        <v>89529.123000000007</v>
      </c>
      <c r="T57" s="210">
        <v>2.34</v>
      </c>
      <c r="U57" s="211">
        <f>H57*T57</f>
        <v>152806.51619999998</v>
      </c>
      <c r="V57" s="170">
        <f>(U57*1.1+(L57+N57+P57))*R57</f>
        <v>185784.16782</v>
      </c>
      <c r="W57" s="166"/>
    </row>
    <row r="58" spans="1:72" ht="27" customHeight="1">
      <c r="A58" s="32">
        <v>11</v>
      </c>
      <c r="B58" s="32" t="s">
        <v>59</v>
      </c>
      <c r="C58" s="32" t="s">
        <v>29</v>
      </c>
      <c r="D58" s="66" t="s">
        <v>526</v>
      </c>
      <c r="E58" s="32"/>
      <c r="F58" s="30">
        <v>17697</v>
      </c>
      <c r="G58" s="37">
        <v>3.73</v>
      </c>
      <c r="H58" s="31">
        <f t="shared" si="15"/>
        <v>66009.81</v>
      </c>
      <c r="I58" s="31">
        <v>10</v>
      </c>
      <c r="J58" s="31">
        <f t="shared" si="16"/>
        <v>6600.9809999999998</v>
      </c>
      <c r="K58" s="31"/>
      <c r="L58" s="43">
        <f t="shared" si="17"/>
        <v>0</v>
      </c>
      <c r="M58" s="43">
        <v>100</v>
      </c>
      <c r="N58" s="43">
        <f t="shared" si="18"/>
        <v>17697</v>
      </c>
      <c r="O58" s="31"/>
      <c r="P58" s="31">
        <f t="shared" si="19"/>
        <v>0</v>
      </c>
      <c r="Q58" s="31">
        <f t="shared" si="21"/>
        <v>90307.790999999997</v>
      </c>
      <c r="R58" s="341">
        <v>1.25</v>
      </c>
      <c r="S58" s="43">
        <f t="shared" si="20"/>
        <v>112884.73874999999</v>
      </c>
      <c r="T58" s="210">
        <v>2.34</v>
      </c>
      <c r="U58" s="211">
        <f>H58*T58</f>
        <v>154462.95539999998</v>
      </c>
      <c r="V58" s="170">
        <f>(U58*1.1+(L58+N58+P58))*R58</f>
        <v>234507.81367499998</v>
      </c>
      <c r="W58" s="166"/>
    </row>
    <row r="59" spans="1:72" ht="27.75" customHeight="1">
      <c r="A59" s="32">
        <v>12</v>
      </c>
      <c r="B59" s="32" t="s">
        <v>59</v>
      </c>
      <c r="C59" s="32" t="s">
        <v>29</v>
      </c>
      <c r="D59" s="41" t="s">
        <v>527</v>
      </c>
      <c r="E59" s="36"/>
      <c r="F59" s="30">
        <v>17697</v>
      </c>
      <c r="G59" s="37">
        <v>3.69</v>
      </c>
      <c r="H59" s="31">
        <f t="shared" si="15"/>
        <v>65301.93</v>
      </c>
      <c r="I59" s="31">
        <v>10</v>
      </c>
      <c r="J59" s="31">
        <f t="shared" si="16"/>
        <v>6530.1930000000002</v>
      </c>
      <c r="K59" s="31"/>
      <c r="L59" s="43">
        <f t="shared" si="17"/>
        <v>0</v>
      </c>
      <c r="M59" s="43">
        <v>100</v>
      </c>
      <c r="N59" s="43">
        <f t="shared" si="18"/>
        <v>17697</v>
      </c>
      <c r="O59" s="31"/>
      <c r="P59" s="31">
        <f t="shared" si="19"/>
        <v>0</v>
      </c>
      <c r="Q59" s="31">
        <f t="shared" si="21"/>
        <v>89529.123000000007</v>
      </c>
      <c r="R59" s="341">
        <v>1.5</v>
      </c>
      <c r="S59" s="43">
        <f t="shared" si="20"/>
        <v>134293.6845</v>
      </c>
      <c r="T59" s="210">
        <v>2.34</v>
      </c>
      <c r="U59" s="211">
        <f>H59*T59</f>
        <v>152806.51619999998</v>
      </c>
      <c r="V59" s="170">
        <f>(U59*1.1+(L59+N59+P59))*R59</f>
        <v>278676.25173000002</v>
      </c>
      <c r="W59" s="166"/>
    </row>
    <row r="60" spans="1:72" ht="25.8" customHeight="1">
      <c r="A60" s="32">
        <v>13</v>
      </c>
      <c r="B60" s="32" t="s">
        <v>59</v>
      </c>
      <c r="C60" s="32" t="s">
        <v>29</v>
      </c>
      <c r="D60" s="41" t="s">
        <v>528</v>
      </c>
      <c r="E60" s="31"/>
      <c r="F60" s="30">
        <v>17697</v>
      </c>
      <c r="G60" s="37">
        <v>3.73</v>
      </c>
      <c r="H60" s="31">
        <f t="shared" si="15"/>
        <v>66009.81</v>
      </c>
      <c r="I60" s="31">
        <v>10</v>
      </c>
      <c r="J60" s="31">
        <f t="shared" si="16"/>
        <v>6600.9809999999998</v>
      </c>
      <c r="K60" s="31"/>
      <c r="L60" s="43">
        <f t="shared" si="17"/>
        <v>0</v>
      </c>
      <c r="M60" s="43">
        <v>100</v>
      </c>
      <c r="N60" s="43">
        <f t="shared" si="18"/>
        <v>17697</v>
      </c>
      <c r="O60" s="31"/>
      <c r="P60" s="31">
        <f t="shared" si="19"/>
        <v>0</v>
      </c>
      <c r="Q60" s="31">
        <f t="shared" si="21"/>
        <v>90307.790999999997</v>
      </c>
      <c r="R60" s="341">
        <v>1.5</v>
      </c>
      <c r="S60" s="43">
        <f t="shared" si="20"/>
        <v>135461.68650000001</v>
      </c>
      <c r="T60" s="210">
        <v>2.34</v>
      </c>
      <c r="U60" s="211">
        <f>H60*T60</f>
        <v>154462.95539999998</v>
      </c>
      <c r="V60" s="170">
        <f>(U60*1.1+(L60+N60+P60))*R60</f>
        <v>281409.37641000003</v>
      </c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27" customHeight="1">
      <c r="A61" s="32">
        <v>14</v>
      </c>
      <c r="B61" s="32" t="s">
        <v>59</v>
      </c>
      <c r="C61" s="32" t="s">
        <v>29</v>
      </c>
      <c r="D61" s="41" t="s">
        <v>529</v>
      </c>
      <c r="E61" s="37"/>
      <c r="F61" s="30">
        <v>17697</v>
      </c>
      <c r="G61" s="37">
        <v>3.69</v>
      </c>
      <c r="H61" s="31">
        <f t="shared" si="15"/>
        <v>65301.93</v>
      </c>
      <c r="I61" s="31">
        <v>11</v>
      </c>
      <c r="J61" s="31">
        <f t="shared" si="16"/>
        <v>7183.2123000000001</v>
      </c>
      <c r="K61" s="31"/>
      <c r="L61" s="43">
        <f t="shared" si="17"/>
        <v>0</v>
      </c>
      <c r="M61" s="43">
        <v>101</v>
      </c>
      <c r="N61" s="43">
        <f t="shared" si="18"/>
        <v>17873.97</v>
      </c>
      <c r="O61" s="31"/>
      <c r="P61" s="31">
        <f t="shared" si="19"/>
        <v>0</v>
      </c>
      <c r="Q61" s="31">
        <f t="shared" si="21"/>
        <v>90359.112300000008</v>
      </c>
      <c r="R61" s="341">
        <v>0.75</v>
      </c>
      <c r="S61" s="43">
        <f t="shared" si="20"/>
        <v>67769.334224999999</v>
      </c>
      <c r="T61" s="210">
        <v>2.34</v>
      </c>
      <c r="U61" s="211">
        <f>H61*T61</f>
        <v>152806.51619999998</v>
      </c>
      <c r="V61" s="170">
        <f>(U61*1.1+(L61+N61+P61))*R61</f>
        <v>139470.85336499999</v>
      </c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>
      <c r="A62" s="32"/>
      <c r="B62" s="118" t="s">
        <v>3</v>
      </c>
      <c r="C62" s="32"/>
      <c r="D62" s="32"/>
      <c r="E62" s="36"/>
      <c r="F62" s="3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108">
        <f>SUM(R48:R61)</f>
        <v>16.75</v>
      </c>
      <c r="S62" s="88">
        <f>SUM(S48:S61)</f>
        <v>1560382.9809750002</v>
      </c>
      <c r="T62" s="88"/>
      <c r="U62" s="88"/>
      <c r="V62" s="88">
        <f>SUM(V48:V61)</f>
        <v>3246834.6117600002</v>
      </c>
    </row>
    <row r="63" spans="1:72">
      <c r="A63" s="129"/>
      <c r="B63" s="130"/>
      <c r="C63" s="129"/>
      <c r="D63" s="129"/>
      <c r="E63" s="104"/>
      <c r="F63" s="131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05"/>
      <c r="S63" s="95"/>
      <c r="T63" s="184"/>
      <c r="V63" s="184"/>
    </row>
    <row r="64" spans="1:72">
      <c r="A64" s="129"/>
      <c r="B64" s="130"/>
      <c r="C64" s="357" t="s">
        <v>82</v>
      </c>
      <c r="D64" s="357"/>
      <c r="E64" s="357"/>
      <c r="F64" s="357"/>
      <c r="G64" s="357"/>
      <c r="H64" s="357"/>
      <c r="I64" s="25"/>
      <c r="J64" s="25"/>
      <c r="K64" s="25"/>
      <c r="L64" s="25"/>
      <c r="M64" s="25"/>
      <c r="N64" s="25"/>
      <c r="O64" s="25"/>
      <c r="P64" s="25"/>
      <c r="Q64" s="25"/>
      <c r="R64" s="105"/>
      <c r="S64" s="95"/>
      <c r="T64" s="184"/>
      <c r="V64" s="184"/>
    </row>
    <row r="65" spans="1:72" ht="27" customHeight="1">
      <c r="A65" s="32">
        <v>1</v>
      </c>
      <c r="B65" s="39" t="s">
        <v>81</v>
      </c>
      <c r="C65" s="32" t="s">
        <v>29</v>
      </c>
      <c r="D65" s="41" t="s">
        <v>530</v>
      </c>
      <c r="E65" s="31"/>
      <c r="F65" s="30">
        <v>17697</v>
      </c>
      <c r="G65" s="37">
        <v>3.69</v>
      </c>
      <c r="H65" s="31">
        <f>F65*G65</f>
        <v>65301.93</v>
      </c>
      <c r="I65" s="31">
        <v>10</v>
      </c>
      <c r="J65" s="31">
        <f>F65*G65*I65/100</f>
        <v>6530.1930000000002</v>
      </c>
      <c r="K65" s="31">
        <v>20</v>
      </c>
      <c r="L65" s="43">
        <f>K65*F65/100</f>
        <v>3539.4</v>
      </c>
      <c r="M65" s="43"/>
      <c r="N65" s="43">
        <f>F65*M65/100</f>
        <v>0</v>
      </c>
      <c r="O65" s="31"/>
      <c r="P65" s="31">
        <f>O65*F65/100</f>
        <v>0</v>
      </c>
      <c r="Q65" s="31">
        <f>H65+J65+L65+N65+P65</f>
        <v>75371.523000000001</v>
      </c>
      <c r="R65" s="341">
        <v>1.5</v>
      </c>
      <c r="S65" s="43">
        <f>Q65*R65</f>
        <v>113057.28450000001</v>
      </c>
      <c r="T65" s="210">
        <v>2.34</v>
      </c>
      <c r="U65" s="211">
        <f>H65*T65</f>
        <v>152806.51619999998</v>
      </c>
      <c r="V65" s="170">
        <f>(U65*1.1+(L65+N65+P65))*R65</f>
        <v>257439.85172999999</v>
      </c>
    </row>
    <row r="66" spans="1:72" ht="25.5" customHeight="1">
      <c r="A66" s="32">
        <v>2</v>
      </c>
      <c r="B66" s="39" t="s">
        <v>81</v>
      </c>
      <c r="C66" s="32" t="s">
        <v>29</v>
      </c>
      <c r="D66" s="66" t="s">
        <v>531</v>
      </c>
      <c r="E66" s="37"/>
      <c r="F66" s="30">
        <v>17697</v>
      </c>
      <c r="G66" s="37">
        <v>3.73</v>
      </c>
      <c r="H66" s="31">
        <f>F66*G66</f>
        <v>66009.81</v>
      </c>
      <c r="I66" s="31">
        <v>10</v>
      </c>
      <c r="J66" s="31">
        <f>F66*G66*I66/100</f>
        <v>6600.9809999999998</v>
      </c>
      <c r="K66" s="31">
        <v>20</v>
      </c>
      <c r="L66" s="43">
        <f>K66*F66/100</f>
        <v>3539.4</v>
      </c>
      <c r="M66" s="43"/>
      <c r="N66" s="43">
        <f>F66*M66/100</f>
        <v>0</v>
      </c>
      <c r="O66" s="31"/>
      <c r="P66" s="31">
        <f>O66*F66/100</f>
        <v>0</v>
      </c>
      <c r="Q66" s="31">
        <f>H66+J66+L66+N66+P66</f>
        <v>76150.190999999992</v>
      </c>
      <c r="R66" s="341">
        <v>1.5</v>
      </c>
      <c r="S66" s="43">
        <f>Q66*R66</f>
        <v>114225.28649999999</v>
      </c>
      <c r="T66" s="210">
        <v>2.34</v>
      </c>
      <c r="U66" s="211">
        <f>H66*T66</f>
        <v>154462.95539999998</v>
      </c>
      <c r="V66" s="170">
        <f>(U66*1.1+(L66+N66+P66))*R66</f>
        <v>260172.97641</v>
      </c>
    </row>
    <row r="67" spans="1:72" ht="24.9" customHeight="1">
      <c r="A67" s="32">
        <v>3</v>
      </c>
      <c r="B67" s="39" t="s">
        <v>81</v>
      </c>
      <c r="C67" s="35" t="s">
        <v>29</v>
      </c>
      <c r="D67" s="66" t="s">
        <v>532</v>
      </c>
      <c r="E67" s="32"/>
      <c r="F67" s="30">
        <v>17697</v>
      </c>
      <c r="G67" s="37">
        <v>3.73</v>
      </c>
      <c r="H67" s="31">
        <f>F67*G67</f>
        <v>66009.81</v>
      </c>
      <c r="I67" s="31">
        <v>10</v>
      </c>
      <c r="J67" s="31">
        <f>F67*G67*I67/100</f>
        <v>6600.9809999999998</v>
      </c>
      <c r="K67" s="31">
        <v>20</v>
      </c>
      <c r="L67" s="43">
        <f>K67*F67/100</f>
        <v>3539.4</v>
      </c>
      <c r="M67" s="43"/>
      <c r="N67" s="43">
        <f>F67*M67/100</f>
        <v>0</v>
      </c>
      <c r="O67" s="31"/>
      <c r="P67" s="31">
        <f>O67*F67/100</f>
        <v>0</v>
      </c>
      <c r="Q67" s="31">
        <f>H67+J67+L67+N67+P67</f>
        <v>76150.190999999992</v>
      </c>
      <c r="R67" s="341">
        <v>1</v>
      </c>
      <c r="S67" s="43">
        <f>Q67*R67</f>
        <v>76150.190999999992</v>
      </c>
      <c r="T67" s="210">
        <v>2.34</v>
      </c>
      <c r="U67" s="211">
        <f>H67*T67</f>
        <v>154462.95539999998</v>
      </c>
      <c r="V67" s="170">
        <f>(U67*1.1+(L67+N67+P67))*R67</f>
        <v>173448.65093999999</v>
      </c>
      <c r="W67" s="180"/>
    </row>
    <row r="68" spans="1:72" ht="28.5" customHeight="1">
      <c r="A68" s="32">
        <v>4</v>
      </c>
      <c r="B68" s="39" t="s">
        <v>81</v>
      </c>
      <c r="C68" s="32" t="s">
        <v>29</v>
      </c>
      <c r="D68" s="41" t="s">
        <v>523</v>
      </c>
      <c r="E68" s="31"/>
      <c r="F68" s="30">
        <v>17697</v>
      </c>
      <c r="G68" s="37">
        <v>3.61</v>
      </c>
      <c r="H68" s="31">
        <f>F68*G68</f>
        <v>63886.17</v>
      </c>
      <c r="I68" s="31">
        <v>10</v>
      </c>
      <c r="J68" s="31">
        <f>F68*G68*I68/100</f>
        <v>6388.6169999999993</v>
      </c>
      <c r="K68" s="31">
        <v>20</v>
      </c>
      <c r="L68" s="43">
        <f>K68*F68/100</f>
        <v>3539.4</v>
      </c>
      <c r="M68" s="43"/>
      <c r="N68" s="43">
        <f>F68*M68/100</f>
        <v>0</v>
      </c>
      <c r="O68" s="31"/>
      <c r="P68" s="31">
        <f>O68*F68/100</f>
        <v>0</v>
      </c>
      <c r="Q68" s="31">
        <f>H68+J68+L68+N68+P68</f>
        <v>73814.186999999991</v>
      </c>
      <c r="R68" s="341">
        <v>0.75</v>
      </c>
      <c r="S68" s="43">
        <f>Q68*R68</f>
        <v>55360.640249999997</v>
      </c>
      <c r="T68" s="210">
        <v>2.34</v>
      </c>
      <c r="U68" s="211">
        <f>H68*T68</f>
        <v>149493.6378</v>
      </c>
      <c r="V68" s="170">
        <f>(U68*1.1+(L68+N68+P68))*R68</f>
        <v>125986.801185</v>
      </c>
      <c r="W68" s="180"/>
    </row>
    <row r="69" spans="1:72">
      <c r="A69" s="32"/>
      <c r="B69" s="118" t="s">
        <v>3</v>
      </c>
      <c r="C69" s="32"/>
      <c r="D69" s="32"/>
      <c r="E69" s="36"/>
      <c r="F69" s="3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108">
        <f>SUM(R65:R68)</f>
        <v>4.75</v>
      </c>
      <c r="S69" s="88">
        <f>SUM(S65:S68)</f>
        <v>358793.40224999998</v>
      </c>
      <c r="T69" s="88"/>
      <c r="U69" s="88"/>
      <c r="V69" s="88">
        <f>SUM(V65:V68)</f>
        <v>817048.28026499995</v>
      </c>
    </row>
    <row r="70" spans="1:72">
      <c r="A70" s="129"/>
      <c r="B70" s="130"/>
      <c r="C70" s="129"/>
      <c r="D70" s="129"/>
      <c r="E70" s="104"/>
      <c r="F70" s="131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05"/>
      <c r="S70" s="95"/>
      <c r="T70" s="184"/>
      <c r="V70" s="184"/>
    </row>
    <row r="71" spans="1:72">
      <c r="A71" s="48"/>
      <c r="B71" s="48"/>
      <c r="C71" s="45"/>
      <c r="D71" s="44"/>
      <c r="E71" s="29"/>
      <c r="F71" s="67"/>
      <c r="G71" s="67"/>
      <c r="H71" s="29"/>
      <c r="I71" s="29"/>
      <c r="J71" s="96"/>
      <c r="K71" s="29"/>
      <c r="L71" s="96"/>
      <c r="M71" s="96"/>
      <c r="N71" s="96"/>
      <c r="O71" s="29"/>
      <c r="P71" s="29"/>
      <c r="Q71" s="29"/>
      <c r="R71" s="348"/>
      <c r="S71" s="96"/>
      <c r="T71" s="184"/>
      <c r="V71" s="184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>
      <c r="A72" s="126"/>
      <c r="B72" s="126"/>
      <c r="C72" s="360" t="s">
        <v>352</v>
      </c>
      <c r="D72" s="358"/>
      <c r="E72" s="359"/>
      <c r="F72" s="358"/>
      <c r="G72" s="358"/>
      <c r="H72" s="358"/>
      <c r="I72" s="358"/>
      <c r="J72" s="358"/>
      <c r="T72" s="184"/>
      <c r="V72" s="184"/>
    </row>
    <row r="73" spans="1:72" ht="24" customHeight="1">
      <c r="A73" s="32">
        <v>1</v>
      </c>
      <c r="B73" s="121" t="s">
        <v>18</v>
      </c>
      <c r="C73" s="35" t="s">
        <v>32</v>
      </c>
      <c r="D73" s="37" t="s">
        <v>533</v>
      </c>
      <c r="E73" s="31"/>
      <c r="F73" s="30">
        <v>17697</v>
      </c>
      <c r="G73" s="37">
        <v>4.1900000000000004</v>
      </c>
      <c r="H73" s="133">
        <f t="shared" ref="H73:H93" si="22">F73*G73</f>
        <v>74150.430000000008</v>
      </c>
      <c r="I73" s="31">
        <v>10</v>
      </c>
      <c r="J73" s="31">
        <f t="shared" ref="J73:J93" si="23">F73*G73*I73/100</f>
        <v>7415.0430000000006</v>
      </c>
      <c r="K73" s="31"/>
      <c r="L73" s="43">
        <f t="shared" ref="L73:L93" si="24">K73*F73/100</f>
        <v>0</v>
      </c>
      <c r="M73" s="43"/>
      <c r="N73" s="43"/>
      <c r="O73" s="31">
        <v>25</v>
      </c>
      <c r="P73" s="31">
        <f t="shared" ref="P73:P93" si="25">O73*F73/100</f>
        <v>4424.25</v>
      </c>
      <c r="Q73" s="31">
        <f>H73+L73+N73+P73+J73</f>
        <v>85989.723000000013</v>
      </c>
      <c r="R73" s="341">
        <v>1</v>
      </c>
      <c r="S73" s="43">
        <f t="shared" ref="S73:S93" si="26">Q73*R73</f>
        <v>85989.723000000013</v>
      </c>
      <c r="T73" s="210">
        <v>2.34</v>
      </c>
      <c r="U73" s="211">
        <f>H73*T73</f>
        <v>173512.0062</v>
      </c>
      <c r="V73" s="170">
        <f>(U73*1.1+(L73+N73+P73))*R73</f>
        <v>195287.45682000002</v>
      </c>
    </row>
    <row r="74" spans="1:72" ht="25.95" customHeight="1">
      <c r="A74" s="32">
        <v>2</v>
      </c>
      <c r="B74" s="32" t="s">
        <v>58</v>
      </c>
      <c r="C74" s="35" t="s">
        <v>32</v>
      </c>
      <c r="D74" s="37" t="s">
        <v>533</v>
      </c>
      <c r="E74" s="31"/>
      <c r="F74" s="30">
        <v>17697</v>
      </c>
      <c r="G74" s="37">
        <v>4.1900000000000004</v>
      </c>
      <c r="H74" s="133">
        <f t="shared" si="22"/>
        <v>74150.430000000008</v>
      </c>
      <c r="I74" s="31">
        <v>10</v>
      </c>
      <c r="J74" s="31">
        <f t="shared" si="23"/>
        <v>7415.0430000000006</v>
      </c>
      <c r="K74" s="31"/>
      <c r="L74" s="43">
        <f t="shared" si="24"/>
        <v>0</v>
      </c>
      <c r="M74" s="43"/>
      <c r="N74" s="43"/>
      <c r="O74" s="31"/>
      <c r="P74" s="31">
        <f t="shared" si="25"/>
        <v>0</v>
      </c>
      <c r="Q74" s="31">
        <f>H74+L74+N74+P74+J74</f>
        <v>81565.473000000013</v>
      </c>
      <c r="R74" s="341">
        <v>0.25</v>
      </c>
      <c r="S74" s="43">
        <f t="shared" si="26"/>
        <v>20391.368250000003</v>
      </c>
      <c r="T74" s="210">
        <v>2.34</v>
      </c>
      <c r="U74" s="211">
        <f>H74*T74</f>
        <v>173512.0062</v>
      </c>
      <c r="V74" s="170">
        <f>(U74*1.1+(L74+N74+P74))*R74</f>
        <v>47715.801705000005</v>
      </c>
    </row>
    <row r="75" spans="1:72" s="176" customFormat="1" ht="29.25" customHeight="1">
      <c r="A75" s="32">
        <v>3</v>
      </c>
      <c r="B75" s="32" t="s">
        <v>58</v>
      </c>
      <c r="C75" s="35" t="s">
        <v>25</v>
      </c>
      <c r="D75" s="37" t="s">
        <v>534</v>
      </c>
      <c r="E75" s="37" t="s">
        <v>135</v>
      </c>
      <c r="F75" s="30">
        <v>17697</v>
      </c>
      <c r="G75" s="28">
        <v>4.46</v>
      </c>
      <c r="H75" s="31">
        <f t="shared" si="22"/>
        <v>78928.62</v>
      </c>
      <c r="I75" s="31">
        <v>10</v>
      </c>
      <c r="J75" s="31">
        <f t="shared" si="23"/>
        <v>7892.8619999999992</v>
      </c>
      <c r="K75" s="31">
        <v>20</v>
      </c>
      <c r="L75" s="43">
        <f t="shared" si="24"/>
        <v>3539.4</v>
      </c>
      <c r="M75" s="43"/>
      <c r="N75" s="43">
        <f>F75*M75/100</f>
        <v>0</v>
      </c>
      <c r="O75" s="31"/>
      <c r="P75" s="31">
        <f t="shared" si="25"/>
        <v>0</v>
      </c>
      <c r="Q75" s="31">
        <f>H75+L75+N75+P75+J75</f>
        <v>90360.881999999983</v>
      </c>
      <c r="R75" s="341">
        <v>1.25</v>
      </c>
      <c r="S75" s="43">
        <f t="shared" si="26"/>
        <v>112951.10249999998</v>
      </c>
      <c r="T75" s="210">
        <v>2.34</v>
      </c>
      <c r="U75" s="211">
        <f>H75*T75</f>
        <v>184692.97079999998</v>
      </c>
      <c r="V75" s="170">
        <f>(U75*1.1+(L75+N75+P75))*R75</f>
        <v>258377.08484999998</v>
      </c>
    </row>
    <row r="76" spans="1:72" ht="23.4" customHeight="1">
      <c r="A76" s="32">
        <v>4</v>
      </c>
      <c r="B76" s="32" t="s">
        <v>58</v>
      </c>
      <c r="C76" s="35" t="s">
        <v>25</v>
      </c>
      <c r="D76" s="37" t="s">
        <v>535</v>
      </c>
      <c r="E76" s="31" t="s">
        <v>11</v>
      </c>
      <c r="F76" s="30">
        <v>17697</v>
      </c>
      <c r="G76" s="37">
        <v>4.53</v>
      </c>
      <c r="H76" s="133">
        <f t="shared" si="22"/>
        <v>80167.41</v>
      </c>
      <c r="I76" s="31">
        <v>10</v>
      </c>
      <c r="J76" s="31">
        <f t="shared" si="23"/>
        <v>8016.7410000000009</v>
      </c>
      <c r="K76" s="31"/>
      <c r="L76" s="43">
        <f t="shared" si="24"/>
        <v>0</v>
      </c>
      <c r="M76" s="43"/>
      <c r="N76" s="43"/>
      <c r="O76" s="31"/>
      <c r="P76" s="31">
        <f t="shared" si="25"/>
        <v>0</v>
      </c>
      <c r="Q76" s="31">
        <f t="shared" ref="Q76:Q81" si="27">H76+L76+N76+P76+J76</f>
        <v>88184.150999999998</v>
      </c>
      <c r="R76" s="341">
        <v>1.25</v>
      </c>
      <c r="S76" s="43">
        <f t="shared" si="26"/>
        <v>110230.18875</v>
      </c>
      <c r="T76" s="210">
        <v>2.34</v>
      </c>
      <c r="U76" s="211">
        <f>H76*T76</f>
        <v>187591.73939999999</v>
      </c>
      <c r="V76" s="170">
        <f>(U76*1.1+(L76+N76+P76))*R76</f>
        <v>257938.64167499999</v>
      </c>
      <c r="W76" s="180"/>
    </row>
    <row r="77" spans="1:72" ht="25.95" customHeight="1">
      <c r="A77" s="32">
        <v>5</v>
      </c>
      <c r="B77" s="32" t="s">
        <v>59</v>
      </c>
      <c r="C77" s="35" t="s">
        <v>32</v>
      </c>
      <c r="D77" s="37" t="s">
        <v>533</v>
      </c>
      <c r="E77" s="31"/>
      <c r="F77" s="30">
        <v>17697</v>
      </c>
      <c r="G77" s="37">
        <v>4.1900000000000004</v>
      </c>
      <c r="H77" s="133">
        <f t="shared" si="22"/>
        <v>74150.430000000008</v>
      </c>
      <c r="I77" s="31">
        <v>10</v>
      </c>
      <c r="J77" s="31">
        <f t="shared" si="23"/>
        <v>7415.0430000000006</v>
      </c>
      <c r="K77" s="31"/>
      <c r="L77" s="43">
        <f t="shared" si="24"/>
        <v>0</v>
      </c>
      <c r="M77" s="43"/>
      <c r="N77" s="43"/>
      <c r="O77" s="31"/>
      <c r="P77" s="31">
        <f t="shared" si="25"/>
        <v>0</v>
      </c>
      <c r="Q77" s="31">
        <f t="shared" si="27"/>
        <v>81565.473000000013</v>
      </c>
      <c r="R77" s="341">
        <v>0.5</v>
      </c>
      <c r="S77" s="43">
        <f t="shared" si="26"/>
        <v>40782.736500000006</v>
      </c>
      <c r="T77" s="210">
        <v>2.34</v>
      </c>
      <c r="U77" s="211">
        <f>H77*T77</f>
        <v>173512.0062</v>
      </c>
      <c r="V77" s="170">
        <f>(U77*1.1+(L77+N77+P77))*R77</f>
        <v>95431.603410000011</v>
      </c>
    </row>
    <row r="78" spans="1:72" ht="27" customHeight="1">
      <c r="A78" s="32">
        <v>6</v>
      </c>
      <c r="B78" s="32" t="s">
        <v>59</v>
      </c>
      <c r="C78" s="35" t="s">
        <v>25</v>
      </c>
      <c r="D78" s="28" t="s">
        <v>536</v>
      </c>
      <c r="E78" s="31" t="s">
        <v>11</v>
      </c>
      <c r="F78" s="30">
        <v>17697</v>
      </c>
      <c r="G78" s="37">
        <v>4.53</v>
      </c>
      <c r="H78" s="133">
        <f t="shared" si="22"/>
        <v>80167.41</v>
      </c>
      <c r="I78" s="31">
        <v>10</v>
      </c>
      <c r="J78" s="31">
        <f t="shared" si="23"/>
        <v>8016.7410000000009</v>
      </c>
      <c r="K78" s="31"/>
      <c r="L78" s="43">
        <f t="shared" si="24"/>
        <v>0</v>
      </c>
      <c r="M78" s="43"/>
      <c r="N78" s="43"/>
      <c r="O78" s="31"/>
      <c r="P78" s="31">
        <f t="shared" si="25"/>
        <v>0</v>
      </c>
      <c r="Q78" s="31">
        <f t="shared" si="27"/>
        <v>88184.150999999998</v>
      </c>
      <c r="R78" s="341">
        <v>1.75</v>
      </c>
      <c r="S78" s="43">
        <f t="shared" si="26"/>
        <v>154322.26425000001</v>
      </c>
      <c r="T78" s="210">
        <v>2.34</v>
      </c>
      <c r="U78" s="211">
        <f>H78*T78</f>
        <v>187591.73939999999</v>
      </c>
      <c r="V78" s="170">
        <f>(U78*1.1+(L78+N78+P78))*R78</f>
        <v>361114.09834500001</v>
      </c>
    </row>
    <row r="79" spans="1:72" ht="27" customHeight="1">
      <c r="A79" s="32">
        <v>7</v>
      </c>
      <c r="B79" s="32" t="s">
        <v>59</v>
      </c>
      <c r="C79" s="35" t="s">
        <v>27</v>
      </c>
      <c r="D79" s="28" t="s">
        <v>537</v>
      </c>
      <c r="E79" s="31">
        <v>1</v>
      </c>
      <c r="F79" s="30">
        <v>17697</v>
      </c>
      <c r="G79" s="37">
        <v>4.41</v>
      </c>
      <c r="H79" s="133">
        <f t="shared" si="22"/>
        <v>78043.77</v>
      </c>
      <c r="I79" s="31">
        <v>10</v>
      </c>
      <c r="J79" s="31">
        <f t="shared" si="23"/>
        <v>7804.3770000000004</v>
      </c>
      <c r="K79" s="31"/>
      <c r="L79" s="43">
        <f t="shared" si="24"/>
        <v>0</v>
      </c>
      <c r="M79" s="43"/>
      <c r="N79" s="43"/>
      <c r="O79" s="31"/>
      <c r="P79" s="31">
        <f t="shared" si="25"/>
        <v>0</v>
      </c>
      <c r="Q79" s="31">
        <f t="shared" si="27"/>
        <v>85848.146999999997</v>
      </c>
      <c r="R79" s="341">
        <v>1.75</v>
      </c>
      <c r="S79" s="43">
        <f t="shared" si="26"/>
        <v>150234.25725</v>
      </c>
      <c r="T79" s="210">
        <v>2.34</v>
      </c>
      <c r="U79" s="211">
        <f>H79*T79</f>
        <v>182622.42180000001</v>
      </c>
      <c r="V79" s="170">
        <f>(U79*1.1+(L79+N79+P79))*R79</f>
        <v>351548.16196500009</v>
      </c>
      <c r="W79" s="180"/>
    </row>
    <row r="80" spans="1:72">
      <c r="A80" s="32">
        <v>8</v>
      </c>
      <c r="B80" s="32" t="s">
        <v>59</v>
      </c>
      <c r="C80" s="50" t="s">
        <v>365</v>
      </c>
      <c r="D80" s="28" t="s">
        <v>538</v>
      </c>
      <c r="E80" s="31">
        <v>1</v>
      </c>
      <c r="F80" s="30">
        <v>17697</v>
      </c>
      <c r="G80" s="37">
        <v>4.88</v>
      </c>
      <c r="H80" s="133">
        <f t="shared" si="22"/>
        <v>86361.36</v>
      </c>
      <c r="I80" s="31">
        <v>10</v>
      </c>
      <c r="J80" s="31">
        <f t="shared" si="23"/>
        <v>8636.1360000000004</v>
      </c>
      <c r="K80" s="31"/>
      <c r="L80" s="43">
        <f t="shared" si="24"/>
        <v>0</v>
      </c>
      <c r="M80" s="43"/>
      <c r="N80" s="43"/>
      <c r="O80" s="31"/>
      <c r="P80" s="31">
        <f t="shared" si="25"/>
        <v>0</v>
      </c>
      <c r="Q80" s="31">
        <f t="shared" si="27"/>
        <v>94997.495999999999</v>
      </c>
      <c r="R80" s="341">
        <v>1.75</v>
      </c>
      <c r="S80" s="43">
        <f t="shared" si="26"/>
        <v>166245.61799999999</v>
      </c>
      <c r="T80" s="210">
        <v>2.34</v>
      </c>
      <c r="U80" s="211">
        <f>H80*T80</f>
        <v>202085.58239999998</v>
      </c>
      <c r="V80" s="170">
        <f>(U80*1.1+(L80+N80+P80))*R80</f>
        <v>389014.74612000003</v>
      </c>
      <c r="W80" s="180"/>
    </row>
    <row r="81" spans="1:72" ht="26.25" customHeight="1">
      <c r="A81" s="32">
        <v>9</v>
      </c>
      <c r="B81" s="32" t="s">
        <v>59</v>
      </c>
      <c r="C81" s="50" t="s">
        <v>28</v>
      </c>
      <c r="D81" s="28" t="s">
        <v>539</v>
      </c>
      <c r="E81" s="31">
        <v>2</v>
      </c>
      <c r="F81" s="30">
        <v>17697</v>
      </c>
      <c r="G81" s="37">
        <v>3.98</v>
      </c>
      <c r="H81" s="133">
        <f t="shared" si="22"/>
        <v>70434.06</v>
      </c>
      <c r="I81" s="31">
        <v>10</v>
      </c>
      <c r="J81" s="31">
        <f t="shared" si="23"/>
        <v>7043.4059999999999</v>
      </c>
      <c r="K81" s="31"/>
      <c r="L81" s="43">
        <f t="shared" si="24"/>
        <v>0</v>
      </c>
      <c r="M81" s="43"/>
      <c r="N81" s="43"/>
      <c r="O81" s="31"/>
      <c r="P81" s="31">
        <f t="shared" si="25"/>
        <v>0</v>
      </c>
      <c r="Q81" s="31">
        <f t="shared" si="27"/>
        <v>77477.466</v>
      </c>
      <c r="R81" s="341">
        <v>1.75</v>
      </c>
      <c r="S81" s="43">
        <f t="shared" si="26"/>
        <v>135585.5655</v>
      </c>
      <c r="T81" s="210">
        <v>2.34</v>
      </c>
      <c r="U81" s="211">
        <f>H81*T81</f>
        <v>164815.70039999997</v>
      </c>
      <c r="V81" s="170">
        <f>(U81*1.1+(L81+N81+P81))*R81</f>
        <v>317270.22326999996</v>
      </c>
      <c r="W81" s="180"/>
    </row>
    <row r="82" spans="1:72" s="176" customFormat="1" ht="27" customHeight="1">
      <c r="A82" s="32">
        <v>10</v>
      </c>
      <c r="B82" s="32" t="s">
        <v>59</v>
      </c>
      <c r="C82" s="50" t="s">
        <v>29</v>
      </c>
      <c r="D82" s="66" t="s">
        <v>163</v>
      </c>
      <c r="E82" s="37"/>
      <c r="F82" s="30">
        <v>17697</v>
      </c>
      <c r="G82" s="37">
        <v>3.65</v>
      </c>
      <c r="H82" s="31">
        <f t="shared" si="22"/>
        <v>64594.049999999996</v>
      </c>
      <c r="I82" s="31">
        <v>10</v>
      </c>
      <c r="J82" s="31">
        <f t="shared" si="23"/>
        <v>6459.4049999999997</v>
      </c>
      <c r="K82" s="31">
        <v>20</v>
      </c>
      <c r="L82" s="43">
        <f t="shared" si="24"/>
        <v>3539.4</v>
      </c>
      <c r="M82" s="43"/>
      <c r="N82" s="43">
        <f>F82*M82/100</f>
        <v>0</v>
      </c>
      <c r="O82" s="31"/>
      <c r="P82" s="31">
        <f t="shared" si="25"/>
        <v>0</v>
      </c>
      <c r="Q82" s="31">
        <f>H82+J82+L82+N82+P82</f>
        <v>74592.854999999996</v>
      </c>
      <c r="R82" s="341">
        <v>1</v>
      </c>
      <c r="S82" s="43">
        <f t="shared" si="26"/>
        <v>74592.854999999996</v>
      </c>
      <c r="T82" s="210">
        <v>2.34</v>
      </c>
      <c r="U82" s="211">
        <f>H82*T82</f>
        <v>151150.07699999999</v>
      </c>
      <c r="V82" s="170">
        <f>(U82*1.1+(L82+N82+P82))*R82</f>
        <v>169804.4847</v>
      </c>
      <c r="W82" s="180"/>
    </row>
    <row r="83" spans="1:72" s="176" customFormat="1" ht="32.4" customHeight="1">
      <c r="A83" s="32">
        <v>11</v>
      </c>
      <c r="B83" s="32" t="s">
        <v>59</v>
      </c>
      <c r="C83" s="32" t="s">
        <v>28</v>
      </c>
      <c r="D83" s="141" t="s">
        <v>540</v>
      </c>
      <c r="E83" s="22">
        <v>2</v>
      </c>
      <c r="F83" s="54">
        <v>17697</v>
      </c>
      <c r="G83" s="17">
        <v>3.98</v>
      </c>
      <c r="H83" s="31">
        <f>F83*G83</f>
        <v>70434.06</v>
      </c>
      <c r="I83" s="31">
        <v>10</v>
      </c>
      <c r="J83" s="31">
        <f>F83*G83*I83/100</f>
        <v>7043.4059999999999</v>
      </c>
      <c r="K83" s="31">
        <v>20</v>
      </c>
      <c r="L83" s="43">
        <f>K83*F83/100</f>
        <v>3539.4</v>
      </c>
      <c r="M83" s="43"/>
      <c r="N83" s="43">
        <f>F83*M83/100</f>
        <v>0</v>
      </c>
      <c r="O83" s="31"/>
      <c r="P83" s="31">
        <f>O83*F83/100</f>
        <v>0</v>
      </c>
      <c r="Q83" s="31">
        <f>H83+J83+L83+N83+P83</f>
        <v>81016.865999999995</v>
      </c>
      <c r="R83" s="341">
        <v>0.5</v>
      </c>
      <c r="S83" s="43">
        <f>Q83*R83</f>
        <v>40508.432999999997</v>
      </c>
      <c r="T83" s="210">
        <v>2.34</v>
      </c>
      <c r="U83" s="211">
        <f>H83*T83</f>
        <v>164815.70039999997</v>
      </c>
      <c r="V83" s="170">
        <f>(U83*1.1+(L83+N83+P83))*R83</f>
        <v>92418.335219999994</v>
      </c>
      <c r="W83" s="180"/>
    </row>
    <row r="84" spans="1:72" ht="25.2" customHeight="1">
      <c r="A84" s="32">
        <v>12</v>
      </c>
      <c r="B84" s="32" t="s">
        <v>59</v>
      </c>
      <c r="C84" s="35" t="s">
        <v>29</v>
      </c>
      <c r="D84" s="28" t="s">
        <v>541</v>
      </c>
      <c r="E84" s="31"/>
      <c r="F84" s="30">
        <v>17697</v>
      </c>
      <c r="G84" s="37">
        <v>3.73</v>
      </c>
      <c r="H84" s="133">
        <f t="shared" si="22"/>
        <v>66009.81</v>
      </c>
      <c r="I84" s="31">
        <v>10</v>
      </c>
      <c r="J84" s="31">
        <f t="shared" si="23"/>
        <v>6600.9809999999998</v>
      </c>
      <c r="K84" s="31"/>
      <c r="L84" s="43">
        <f t="shared" si="24"/>
        <v>0</v>
      </c>
      <c r="M84" s="43"/>
      <c r="N84" s="43"/>
      <c r="O84" s="31"/>
      <c r="P84" s="31">
        <f t="shared" si="25"/>
        <v>0</v>
      </c>
      <c r="Q84" s="31">
        <f>H84+L84+N84+P84+J84</f>
        <v>72610.790999999997</v>
      </c>
      <c r="R84" s="341">
        <v>1.75</v>
      </c>
      <c r="S84" s="43">
        <f t="shared" si="26"/>
        <v>127068.88425</v>
      </c>
      <c r="T84" s="210">
        <v>2.34</v>
      </c>
      <c r="U84" s="211">
        <f>H84*T84</f>
        <v>154462.95539999998</v>
      </c>
      <c r="V84" s="170">
        <f>(U84*1.1+(L84+N84+P84))*R84</f>
        <v>297341.18914500001</v>
      </c>
      <c r="W84" s="180"/>
    </row>
    <row r="85" spans="1:72" s="176" customFormat="1" ht="29.25" customHeight="1">
      <c r="A85" s="32">
        <v>13</v>
      </c>
      <c r="B85" s="32" t="s">
        <v>59</v>
      </c>
      <c r="C85" s="35" t="s">
        <v>25</v>
      </c>
      <c r="D85" s="37" t="s">
        <v>542</v>
      </c>
      <c r="E85" s="32" t="s">
        <v>135</v>
      </c>
      <c r="F85" s="30">
        <v>17697</v>
      </c>
      <c r="G85" s="28">
        <v>4.46</v>
      </c>
      <c r="H85" s="31">
        <f t="shared" si="22"/>
        <v>78928.62</v>
      </c>
      <c r="I85" s="31">
        <v>10</v>
      </c>
      <c r="J85" s="31">
        <f t="shared" si="23"/>
        <v>7892.8619999999992</v>
      </c>
      <c r="K85" s="31">
        <v>20</v>
      </c>
      <c r="L85" s="43">
        <f t="shared" si="24"/>
        <v>3539.4</v>
      </c>
      <c r="M85" s="43"/>
      <c r="N85" s="43">
        <f>F85*M85/100</f>
        <v>0</v>
      </c>
      <c r="O85" s="31"/>
      <c r="P85" s="31">
        <f t="shared" si="25"/>
        <v>0</v>
      </c>
      <c r="Q85" s="31">
        <f>H85+J85+L85+N85+P85</f>
        <v>90360.881999999983</v>
      </c>
      <c r="R85" s="341">
        <v>0.5</v>
      </c>
      <c r="S85" s="43">
        <f t="shared" si="26"/>
        <v>45180.440999999992</v>
      </c>
      <c r="T85" s="210">
        <v>2.34</v>
      </c>
      <c r="U85" s="211">
        <f>H85*T85</f>
        <v>184692.97079999998</v>
      </c>
      <c r="V85" s="170">
        <f>(U85*1.1+(L85+N85+P85))*R85</f>
        <v>103350.83394</v>
      </c>
    </row>
    <row r="86" spans="1:72" ht="27" customHeight="1">
      <c r="A86" s="32">
        <v>14</v>
      </c>
      <c r="B86" s="32" t="s">
        <v>59</v>
      </c>
      <c r="C86" s="35" t="s">
        <v>29</v>
      </c>
      <c r="D86" s="37" t="s">
        <v>543</v>
      </c>
      <c r="E86" s="31"/>
      <c r="F86" s="30">
        <v>17697</v>
      </c>
      <c r="G86" s="28">
        <v>3.65</v>
      </c>
      <c r="H86" s="31">
        <f t="shared" si="22"/>
        <v>64594.049999999996</v>
      </c>
      <c r="I86" s="31">
        <v>10</v>
      </c>
      <c r="J86" s="31">
        <f t="shared" si="23"/>
        <v>6459.4049999999997</v>
      </c>
      <c r="K86" s="31"/>
      <c r="L86" s="43">
        <f t="shared" si="24"/>
        <v>0</v>
      </c>
      <c r="M86" s="43"/>
      <c r="N86" s="43"/>
      <c r="O86" s="31"/>
      <c r="P86" s="31">
        <f t="shared" si="25"/>
        <v>0</v>
      </c>
      <c r="Q86" s="31">
        <f t="shared" ref="Q86:Q93" si="28">H86+L86+N86+P86+J86</f>
        <v>71053.455000000002</v>
      </c>
      <c r="R86" s="341">
        <v>0.5</v>
      </c>
      <c r="S86" s="43">
        <f t="shared" si="26"/>
        <v>35526.727500000001</v>
      </c>
      <c r="T86" s="210">
        <v>2.34</v>
      </c>
      <c r="U86" s="211">
        <f>H86*T86</f>
        <v>151150.07699999999</v>
      </c>
      <c r="V86" s="170">
        <f>(U86*1.1+(L86+N86+P86))*R86</f>
        <v>83132.542350000003</v>
      </c>
      <c r="W86" s="180"/>
    </row>
    <row r="87" spans="1:72">
      <c r="A87" s="32">
        <v>15</v>
      </c>
      <c r="B87" s="32" t="s">
        <v>59</v>
      </c>
      <c r="C87" s="35" t="s">
        <v>25</v>
      </c>
      <c r="D87" s="28" t="s">
        <v>544</v>
      </c>
      <c r="E87" s="31" t="s">
        <v>11</v>
      </c>
      <c r="F87" s="30">
        <v>17697</v>
      </c>
      <c r="G87" s="37">
        <v>4.53</v>
      </c>
      <c r="H87" s="133">
        <f t="shared" si="22"/>
        <v>80167.41</v>
      </c>
      <c r="I87" s="31">
        <v>10</v>
      </c>
      <c r="J87" s="31">
        <f t="shared" si="23"/>
        <v>8016.7410000000009</v>
      </c>
      <c r="K87" s="31"/>
      <c r="L87" s="43">
        <f t="shared" si="24"/>
        <v>0</v>
      </c>
      <c r="M87" s="43"/>
      <c r="N87" s="43"/>
      <c r="O87" s="31"/>
      <c r="P87" s="31">
        <f t="shared" si="25"/>
        <v>0</v>
      </c>
      <c r="Q87" s="31">
        <f t="shared" si="28"/>
        <v>88184.150999999998</v>
      </c>
      <c r="R87" s="341">
        <v>0.5</v>
      </c>
      <c r="S87" s="43">
        <f t="shared" si="26"/>
        <v>44092.075499999999</v>
      </c>
      <c r="T87" s="210">
        <v>2.34</v>
      </c>
      <c r="U87" s="211">
        <f>H87*T87</f>
        <v>187591.73939999999</v>
      </c>
      <c r="V87" s="170">
        <f>(U87*1.1+(L87+N87+P87))*R87</f>
        <v>103175.45667</v>
      </c>
    </row>
    <row r="88" spans="1:72">
      <c r="A88" s="32">
        <v>16</v>
      </c>
      <c r="B88" s="32" t="s">
        <v>59</v>
      </c>
      <c r="C88" s="35" t="s">
        <v>29</v>
      </c>
      <c r="D88" s="28" t="s">
        <v>545</v>
      </c>
      <c r="E88" s="31"/>
      <c r="F88" s="30">
        <v>17697</v>
      </c>
      <c r="G88" s="37">
        <v>3.73</v>
      </c>
      <c r="H88" s="133">
        <f t="shared" si="22"/>
        <v>66009.81</v>
      </c>
      <c r="I88" s="31">
        <v>10</v>
      </c>
      <c r="J88" s="31">
        <f t="shared" si="23"/>
        <v>6600.9809999999998</v>
      </c>
      <c r="K88" s="31"/>
      <c r="L88" s="43">
        <f t="shared" si="24"/>
        <v>0</v>
      </c>
      <c r="M88" s="43"/>
      <c r="N88" s="43"/>
      <c r="O88" s="31"/>
      <c r="P88" s="31">
        <f t="shared" si="25"/>
        <v>0</v>
      </c>
      <c r="Q88" s="31">
        <f t="shared" si="28"/>
        <v>72610.790999999997</v>
      </c>
      <c r="R88" s="341">
        <v>0.5</v>
      </c>
      <c r="S88" s="43">
        <f t="shared" si="26"/>
        <v>36305.395499999999</v>
      </c>
      <c r="T88" s="210">
        <v>2.34</v>
      </c>
      <c r="U88" s="211">
        <f>H88*T88</f>
        <v>154462.95539999998</v>
      </c>
      <c r="V88" s="170">
        <f>(U88*1.1+(L88+N88+P88))*R88</f>
        <v>84954.625469999999</v>
      </c>
      <c r="W88" s="180"/>
    </row>
    <row r="89" spans="1:72" ht="31.5" customHeight="1">
      <c r="A89" s="32">
        <v>17</v>
      </c>
      <c r="B89" s="32" t="s">
        <v>59</v>
      </c>
      <c r="C89" s="35" t="s">
        <v>29</v>
      </c>
      <c r="D89" s="28" t="s">
        <v>546</v>
      </c>
      <c r="E89" s="31"/>
      <c r="F89" s="30">
        <v>17697</v>
      </c>
      <c r="G89" s="37">
        <v>3.61</v>
      </c>
      <c r="H89" s="31">
        <f t="shared" si="22"/>
        <v>63886.17</v>
      </c>
      <c r="I89" s="31">
        <v>10</v>
      </c>
      <c r="J89" s="31">
        <f t="shared" si="23"/>
        <v>6388.6169999999993</v>
      </c>
      <c r="K89" s="31"/>
      <c r="L89" s="43">
        <f t="shared" si="24"/>
        <v>0</v>
      </c>
      <c r="M89" s="43"/>
      <c r="N89" s="43"/>
      <c r="O89" s="31"/>
      <c r="P89" s="31">
        <f t="shared" si="25"/>
        <v>0</v>
      </c>
      <c r="Q89" s="31">
        <f t="shared" si="28"/>
        <v>70274.786999999997</v>
      </c>
      <c r="R89" s="341">
        <v>0.5</v>
      </c>
      <c r="S89" s="43">
        <f t="shared" si="26"/>
        <v>35137.393499999998</v>
      </c>
      <c r="T89" s="210">
        <v>2.34</v>
      </c>
      <c r="U89" s="211">
        <f>H89*T89</f>
        <v>149493.6378</v>
      </c>
      <c r="V89" s="170">
        <f>(U89*1.1+(L89+N89+P89))*R89</f>
        <v>82221.500790000006</v>
      </c>
      <c r="W89" s="180"/>
    </row>
    <row r="90" spans="1:72" ht="25.5" customHeight="1">
      <c r="A90" s="32">
        <v>18</v>
      </c>
      <c r="B90" s="32" t="s">
        <v>59</v>
      </c>
      <c r="C90" s="50" t="s">
        <v>29</v>
      </c>
      <c r="D90" s="28" t="s">
        <v>547</v>
      </c>
      <c r="E90" s="31"/>
      <c r="F90" s="30">
        <v>17697</v>
      </c>
      <c r="G90" s="37">
        <v>3.32</v>
      </c>
      <c r="H90" s="133">
        <f>F90*G90</f>
        <v>58754.039999999994</v>
      </c>
      <c r="I90" s="31">
        <v>10</v>
      </c>
      <c r="J90" s="31">
        <f>F90*G90*I90/100</f>
        <v>5875.4039999999986</v>
      </c>
      <c r="K90" s="31"/>
      <c r="L90" s="43">
        <f>K90*F90/100</f>
        <v>0</v>
      </c>
      <c r="M90" s="43"/>
      <c r="N90" s="43"/>
      <c r="O90" s="31"/>
      <c r="P90" s="31">
        <f>O90*F90/100</f>
        <v>0</v>
      </c>
      <c r="Q90" s="31">
        <f>H90+L90+N90+P90+J90</f>
        <v>64629.443999999989</v>
      </c>
      <c r="R90" s="341">
        <v>1.75</v>
      </c>
      <c r="S90" s="43">
        <f>Q90*R90</f>
        <v>113101.52699999997</v>
      </c>
      <c r="T90" s="210">
        <v>2.34</v>
      </c>
      <c r="U90" s="211">
        <f>H90*T90</f>
        <v>137484.45359999998</v>
      </c>
      <c r="V90" s="170">
        <f>(U90*1.1+(L90+N90+P90))*R90</f>
        <v>264657.57318000001</v>
      </c>
      <c r="W90" s="180"/>
    </row>
    <row r="91" spans="1:72" ht="25.5" customHeight="1">
      <c r="A91" s="32">
        <v>19</v>
      </c>
      <c r="B91" s="32" t="s">
        <v>59</v>
      </c>
      <c r="C91" s="50" t="s">
        <v>29</v>
      </c>
      <c r="D91" s="28" t="s">
        <v>548</v>
      </c>
      <c r="E91" s="31"/>
      <c r="F91" s="30">
        <v>17697</v>
      </c>
      <c r="G91" s="37">
        <v>3.65</v>
      </c>
      <c r="H91" s="133">
        <f>F91*G91</f>
        <v>64594.049999999996</v>
      </c>
      <c r="I91" s="31">
        <v>10</v>
      </c>
      <c r="J91" s="31">
        <f>F91*G91*I91/100</f>
        <v>6459.4049999999997</v>
      </c>
      <c r="K91" s="31"/>
      <c r="L91" s="43">
        <f>K91*F91/100</f>
        <v>0</v>
      </c>
      <c r="M91" s="43"/>
      <c r="N91" s="43"/>
      <c r="O91" s="31"/>
      <c r="P91" s="31">
        <f>O91*F91/100</f>
        <v>0</v>
      </c>
      <c r="Q91" s="31">
        <f>H91+L91+N91+P91+J91</f>
        <v>71053.455000000002</v>
      </c>
      <c r="R91" s="341">
        <v>1.75</v>
      </c>
      <c r="S91" s="43">
        <f>Q91*R91</f>
        <v>124343.54625</v>
      </c>
      <c r="T91" s="210">
        <v>2.34</v>
      </c>
      <c r="U91" s="211">
        <f>H91*T91</f>
        <v>151150.07699999999</v>
      </c>
      <c r="V91" s="170">
        <f>(U91*1.1+(L91+N91+P91))*R91</f>
        <v>290963.89822500001</v>
      </c>
      <c r="W91" s="180"/>
    </row>
    <row r="92" spans="1:72" ht="25.5" customHeight="1">
      <c r="A92" s="32">
        <v>20</v>
      </c>
      <c r="B92" s="32" t="s">
        <v>59</v>
      </c>
      <c r="C92" s="50" t="s">
        <v>29</v>
      </c>
      <c r="D92" s="28" t="s">
        <v>549</v>
      </c>
      <c r="E92" s="31"/>
      <c r="F92" s="30">
        <v>17697</v>
      </c>
      <c r="G92" s="37">
        <v>3.53</v>
      </c>
      <c r="H92" s="133">
        <f>F92*G92</f>
        <v>62470.409999999996</v>
      </c>
      <c r="I92" s="31">
        <v>10</v>
      </c>
      <c r="J92" s="31">
        <f>F92*G92*I92/100</f>
        <v>6247.0410000000002</v>
      </c>
      <c r="K92" s="31"/>
      <c r="L92" s="43">
        <f>K92*F92/100</f>
        <v>0</v>
      </c>
      <c r="M92" s="43"/>
      <c r="N92" s="43"/>
      <c r="O92" s="31"/>
      <c r="P92" s="31">
        <f>O92*F92/100</f>
        <v>0</v>
      </c>
      <c r="Q92" s="31">
        <f>H92+L92+N92+P92+J92</f>
        <v>68717.451000000001</v>
      </c>
      <c r="R92" s="341">
        <v>1.75</v>
      </c>
      <c r="S92" s="43">
        <f>Q92*R92</f>
        <v>120255.53925</v>
      </c>
      <c r="T92" s="210">
        <v>2.34</v>
      </c>
      <c r="U92" s="211">
        <f>H92*T92</f>
        <v>146180.75939999998</v>
      </c>
      <c r="V92" s="170">
        <f>(U92*1.1+(L92+N92+P92))*R92</f>
        <v>281397.96184499998</v>
      </c>
      <c r="W92" s="180"/>
    </row>
    <row r="93" spans="1:72" ht="23.4" customHeight="1">
      <c r="A93" s="32">
        <v>21</v>
      </c>
      <c r="B93" s="32" t="s">
        <v>59</v>
      </c>
      <c r="C93" s="35" t="s">
        <v>25</v>
      </c>
      <c r="D93" s="37" t="s">
        <v>550</v>
      </c>
      <c r="E93" s="31" t="s">
        <v>11</v>
      </c>
      <c r="F93" s="30">
        <v>17697</v>
      </c>
      <c r="G93" s="37">
        <v>4.53</v>
      </c>
      <c r="H93" s="31">
        <f t="shared" si="22"/>
        <v>80167.41</v>
      </c>
      <c r="I93" s="31">
        <v>10</v>
      </c>
      <c r="J93" s="31">
        <f t="shared" si="23"/>
        <v>8016.7410000000009</v>
      </c>
      <c r="K93" s="31"/>
      <c r="L93" s="43">
        <f t="shared" si="24"/>
        <v>0</v>
      </c>
      <c r="M93" s="43"/>
      <c r="N93" s="43"/>
      <c r="O93" s="31"/>
      <c r="P93" s="31">
        <f t="shared" si="25"/>
        <v>0</v>
      </c>
      <c r="Q93" s="31">
        <f t="shared" si="28"/>
        <v>88184.150999999998</v>
      </c>
      <c r="R93" s="341">
        <v>0.5</v>
      </c>
      <c r="S93" s="43">
        <f t="shared" si="26"/>
        <v>44092.075499999999</v>
      </c>
      <c r="T93" s="210">
        <v>2.34</v>
      </c>
      <c r="U93" s="211">
        <f>H93*T93</f>
        <v>187591.73939999999</v>
      </c>
      <c r="V93" s="170">
        <f>(U93*1.1+(L93+N93+P93))*R93</f>
        <v>103175.45667</v>
      </c>
      <c r="W93" s="180"/>
    </row>
    <row r="94" spans="1:72">
      <c r="A94" s="32"/>
      <c r="B94" s="118" t="s">
        <v>3</v>
      </c>
      <c r="C94" s="32"/>
      <c r="D94" s="42"/>
      <c r="E94" s="134"/>
      <c r="F94" s="42"/>
      <c r="G94" s="37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108">
        <f>SUM(R73:R93)</f>
        <v>22.75</v>
      </c>
      <c r="S94" s="88">
        <f>SUM(S73:S93)</f>
        <v>1816937.71725</v>
      </c>
      <c r="T94" s="88"/>
      <c r="U94" s="88"/>
      <c r="V94" s="88">
        <f>SUM(V73:V93)</f>
        <v>4230291.6763649993</v>
      </c>
    </row>
    <row r="95" spans="1:72">
      <c r="A95" s="126"/>
      <c r="B95" s="126"/>
      <c r="D95" s="127"/>
      <c r="E95" s="11"/>
      <c r="F95" s="15"/>
      <c r="G95" s="15"/>
      <c r="H95" s="11"/>
      <c r="I95" s="11"/>
      <c r="J95" s="93"/>
      <c r="K95" s="11"/>
      <c r="L95" s="93"/>
      <c r="M95" s="93"/>
      <c r="N95" s="93"/>
      <c r="O95" s="11"/>
      <c r="P95" s="11"/>
      <c r="Q95" s="11"/>
      <c r="R95" s="347"/>
      <c r="S95" s="93"/>
      <c r="T95" s="184"/>
      <c r="V95" s="184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>
      <c r="A96" s="126"/>
      <c r="B96" s="126"/>
      <c r="C96" s="357" t="s">
        <v>355</v>
      </c>
      <c r="D96" s="357"/>
      <c r="E96" s="357"/>
      <c r="F96" s="357"/>
      <c r="G96" s="357"/>
      <c r="H96" s="357"/>
      <c r="T96" s="184"/>
      <c r="V96" s="184"/>
    </row>
    <row r="97" spans="1:33">
      <c r="A97" s="32">
        <v>1</v>
      </c>
      <c r="B97" s="121" t="s">
        <v>18</v>
      </c>
      <c r="C97" s="35" t="s">
        <v>29</v>
      </c>
      <c r="D97" s="37" t="s">
        <v>551</v>
      </c>
      <c r="E97" s="31"/>
      <c r="F97" s="30">
        <v>17697</v>
      </c>
      <c r="G97" s="37">
        <v>3.73</v>
      </c>
      <c r="H97" s="133">
        <f t="shared" ref="H97:H105" si="29">F97*G97</f>
        <v>66009.81</v>
      </c>
      <c r="I97" s="31">
        <v>10</v>
      </c>
      <c r="J97" s="31">
        <f t="shared" ref="J97:J105" si="30">F97*G97*I97/100</f>
        <v>6600.9809999999998</v>
      </c>
      <c r="K97" s="31"/>
      <c r="L97" s="43">
        <f t="shared" ref="L97:L105" si="31">K97*F97/100</f>
        <v>0</v>
      </c>
      <c r="M97" s="43"/>
      <c r="N97" s="43"/>
      <c r="O97" s="31">
        <v>25</v>
      </c>
      <c r="P97" s="31">
        <f t="shared" ref="P97:P105" si="32">O97*F97/100</f>
        <v>4424.25</v>
      </c>
      <c r="Q97" s="31">
        <f t="shared" ref="Q97:Q105" si="33">H97+L97+N97+P97+J97</f>
        <v>77035.040999999997</v>
      </c>
      <c r="R97" s="341">
        <v>1</v>
      </c>
      <c r="S97" s="43">
        <f t="shared" ref="S97:S105" si="34">Q97*R97</f>
        <v>77035.040999999997</v>
      </c>
      <c r="T97" s="210">
        <v>2.34</v>
      </c>
      <c r="U97" s="211">
        <f>H97*T97</f>
        <v>154462.95539999998</v>
      </c>
      <c r="V97" s="170">
        <f>(U97*1.1+(L97+N97+P97))*R97</f>
        <v>174333.50094</v>
      </c>
    </row>
    <row r="98" spans="1:33">
      <c r="A98" s="32">
        <v>2</v>
      </c>
      <c r="B98" s="32" t="s">
        <v>59</v>
      </c>
      <c r="C98" s="35" t="s">
        <v>25</v>
      </c>
      <c r="D98" s="28" t="s">
        <v>544</v>
      </c>
      <c r="E98" s="31" t="s">
        <v>11</v>
      </c>
      <c r="F98" s="30">
        <v>17697</v>
      </c>
      <c r="G98" s="37">
        <v>4.53</v>
      </c>
      <c r="H98" s="133">
        <f t="shared" si="29"/>
        <v>80167.41</v>
      </c>
      <c r="I98" s="31">
        <v>10</v>
      </c>
      <c r="J98" s="31">
        <f t="shared" si="30"/>
        <v>8016.7410000000009</v>
      </c>
      <c r="K98" s="31"/>
      <c r="L98" s="43">
        <f t="shared" si="31"/>
        <v>0</v>
      </c>
      <c r="M98" s="43"/>
      <c r="N98" s="43"/>
      <c r="O98" s="31"/>
      <c r="P98" s="31">
        <f t="shared" si="32"/>
        <v>0</v>
      </c>
      <c r="Q98" s="31">
        <f t="shared" si="33"/>
        <v>88184.150999999998</v>
      </c>
      <c r="R98" s="341">
        <v>1.25</v>
      </c>
      <c r="S98" s="43">
        <f t="shared" si="34"/>
        <v>110230.18875</v>
      </c>
      <c r="T98" s="210">
        <v>2.34</v>
      </c>
      <c r="U98" s="211">
        <f>H98*T98</f>
        <v>187591.73939999999</v>
      </c>
      <c r="V98" s="170">
        <f>(U98*1.1+(L98+N98+P98))*R98</f>
        <v>257938.64167499999</v>
      </c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>
      <c r="A99" s="32">
        <v>3</v>
      </c>
      <c r="B99" s="32" t="s">
        <v>59</v>
      </c>
      <c r="C99" s="35" t="s">
        <v>29</v>
      </c>
      <c r="D99" s="28" t="s">
        <v>545</v>
      </c>
      <c r="E99" s="31"/>
      <c r="F99" s="30">
        <v>17697</v>
      </c>
      <c r="G99" s="37">
        <v>3.73</v>
      </c>
      <c r="H99" s="133">
        <f t="shared" si="29"/>
        <v>66009.81</v>
      </c>
      <c r="I99" s="31">
        <v>10</v>
      </c>
      <c r="J99" s="31">
        <f t="shared" si="30"/>
        <v>6600.9809999999998</v>
      </c>
      <c r="K99" s="31"/>
      <c r="L99" s="43">
        <f t="shared" si="31"/>
        <v>0</v>
      </c>
      <c r="M99" s="43"/>
      <c r="N99" s="43"/>
      <c r="O99" s="31"/>
      <c r="P99" s="31">
        <f t="shared" si="32"/>
        <v>0</v>
      </c>
      <c r="Q99" s="31">
        <f t="shared" si="33"/>
        <v>72610.790999999997</v>
      </c>
      <c r="R99" s="341">
        <v>1.25</v>
      </c>
      <c r="S99" s="43">
        <f t="shared" si="34"/>
        <v>90763.48874999999</v>
      </c>
      <c r="T99" s="210">
        <v>2.34</v>
      </c>
      <c r="U99" s="211">
        <f>H99*T99</f>
        <v>154462.95539999998</v>
      </c>
      <c r="V99" s="170">
        <f>(U99*1.1+(L99+N99+P99))*R99</f>
        <v>212386.56367499998</v>
      </c>
      <c r="W99" s="180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>
      <c r="A100" s="32">
        <v>4</v>
      </c>
      <c r="B100" s="32" t="s">
        <v>58</v>
      </c>
      <c r="C100" s="35" t="s">
        <v>29</v>
      </c>
      <c r="D100" s="28" t="s">
        <v>552</v>
      </c>
      <c r="E100" s="31"/>
      <c r="F100" s="30">
        <v>17697</v>
      </c>
      <c r="G100" s="37">
        <v>3.65</v>
      </c>
      <c r="H100" s="133">
        <f t="shared" si="29"/>
        <v>64594.049999999996</v>
      </c>
      <c r="I100" s="31">
        <v>10</v>
      </c>
      <c r="J100" s="31">
        <f t="shared" si="30"/>
        <v>6459.4049999999997</v>
      </c>
      <c r="K100" s="31"/>
      <c r="L100" s="43">
        <f t="shared" si="31"/>
        <v>0</v>
      </c>
      <c r="M100" s="43"/>
      <c r="N100" s="43"/>
      <c r="O100" s="31"/>
      <c r="P100" s="31">
        <f t="shared" si="32"/>
        <v>0</v>
      </c>
      <c r="Q100" s="31">
        <f t="shared" si="33"/>
        <v>71053.455000000002</v>
      </c>
      <c r="R100" s="341">
        <v>1.5</v>
      </c>
      <c r="S100" s="43">
        <f t="shared" si="34"/>
        <v>106580.1825</v>
      </c>
      <c r="T100" s="210">
        <v>2.34</v>
      </c>
      <c r="U100" s="211">
        <f>H100*T100</f>
        <v>151150.07699999999</v>
      </c>
      <c r="V100" s="170">
        <f>(U100*1.1+(L100+N100+P100))*R100</f>
        <v>249397.62705000001</v>
      </c>
      <c r="W100" s="180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>
      <c r="A101" s="32">
        <v>5</v>
      </c>
      <c r="B101" s="32" t="s">
        <v>59</v>
      </c>
      <c r="C101" s="169" t="s">
        <v>25</v>
      </c>
      <c r="D101" s="28" t="s">
        <v>553</v>
      </c>
      <c r="E101" s="16" t="s">
        <v>11</v>
      </c>
      <c r="F101" s="54">
        <v>17697</v>
      </c>
      <c r="G101" s="17">
        <v>4.53</v>
      </c>
      <c r="H101" s="22">
        <f>F101*G101</f>
        <v>80167.41</v>
      </c>
      <c r="I101" s="31">
        <v>10</v>
      </c>
      <c r="J101" s="31">
        <f t="shared" si="30"/>
        <v>8016.7410000000009</v>
      </c>
      <c r="K101" s="22"/>
      <c r="L101" s="12">
        <f>K101*F101/100</f>
        <v>0</v>
      </c>
      <c r="M101" s="12"/>
      <c r="N101" s="12"/>
      <c r="O101" s="22"/>
      <c r="P101" s="22">
        <f>O101*F101/100</f>
        <v>0</v>
      </c>
      <c r="Q101" s="31">
        <f t="shared" si="33"/>
        <v>88184.150999999998</v>
      </c>
      <c r="R101" s="236">
        <v>1.75</v>
      </c>
      <c r="S101" s="12">
        <f t="shared" si="34"/>
        <v>154322.26425000001</v>
      </c>
      <c r="T101" s="210">
        <v>2.34</v>
      </c>
      <c r="U101" s="211">
        <f>H101*T101</f>
        <v>187591.73939999999</v>
      </c>
      <c r="V101" s="170">
        <f>(U101*1.1+(L101+N101+P101))*R101</f>
        <v>361114.09834500001</v>
      </c>
      <c r="W101" s="180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>
      <c r="A102" s="32">
        <v>6</v>
      </c>
      <c r="B102" s="32" t="s">
        <v>59</v>
      </c>
      <c r="C102" s="35" t="s">
        <v>29</v>
      </c>
      <c r="D102" s="28" t="s">
        <v>546</v>
      </c>
      <c r="E102" s="31"/>
      <c r="F102" s="30">
        <v>17697</v>
      </c>
      <c r="G102" s="37">
        <v>3.61</v>
      </c>
      <c r="H102" s="31">
        <f t="shared" si="29"/>
        <v>63886.17</v>
      </c>
      <c r="I102" s="31">
        <v>10</v>
      </c>
      <c r="J102" s="31">
        <f t="shared" si="30"/>
        <v>6388.6169999999993</v>
      </c>
      <c r="K102" s="31"/>
      <c r="L102" s="43">
        <f t="shared" si="31"/>
        <v>0</v>
      </c>
      <c r="M102" s="43"/>
      <c r="N102" s="43"/>
      <c r="O102" s="31"/>
      <c r="P102" s="31">
        <f t="shared" si="32"/>
        <v>0</v>
      </c>
      <c r="Q102" s="31">
        <f t="shared" si="33"/>
        <v>70274.786999999997</v>
      </c>
      <c r="R102" s="341">
        <v>1.25</v>
      </c>
      <c r="S102" s="43">
        <f t="shared" si="34"/>
        <v>87843.483749999999</v>
      </c>
      <c r="T102" s="210">
        <v>2.34</v>
      </c>
      <c r="U102" s="211">
        <f>H102*T102</f>
        <v>149493.6378</v>
      </c>
      <c r="V102" s="170">
        <f>(U102*1.1+(L102+N102+P102))*R102</f>
        <v>205553.75197500002</v>
      </c>
      <c r="W102" s="180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>
      <c r="A103" s="32">
        <v>7</v>
      </c>
      <c r="B103" s="32" t="s">
        <v>59</v>
      </c>
      <c r="C103" s="35" t="s">
        <v>25</v>
      </c>
      <c r="D103" s="28" t="s">
        <v>554</v>
      </c>
      <c r="E103" s="28" t="s">
        <v>11</v>
      </c>
      <c r="F103" s="30">
        <v>17697</v>
      </c>
      <c r="G103" s="37">
        <v>4.53</v>
      </c>
      <c r="H103" s="31">
        <f t="shared" si="29"/>
        <v>80167.41</v>
      </c>
      <c r="I103" s="31">
        <v>10</v>
      </c>
      <c r="J103" s="31">
        <f t="shared" si="30"/>
        <v>8016.7410000000009</v>
      </c>
      <c r="K103" s="31"/>
      <c r="L103" s="43">
        <f t="shared" si="31"/>
        <v>0</v>
      </c>
      <c r="M103" s="43"/>
      <c r="N103" s="43"/>
      <c r="O103" s="31"/>
      <c r="P103" s="31">
        <f t="shared" si="32"/>
        <v>0</v>
      </c>
      <c r="Q103" s="31">
        <f t="shared" si="33"/>
        <v>88184.150999999998</v>
      </c>
      <c r="R103" s="341">
        <v>1.5</v>
      </c>
      <c r="S103" s="43">
        <f t="shared" si="34"/>
        <v>132276.22649999999</v>
      </c>
      <c r="T103" s="210">
        <v>2.34</v>
      </c>
      <c r="U103" s="211">
        <f>H103*T103</f>
        <v>187591.73939999999</v>
      </c>
      <c r="V103" s="170">
        <f>(U103*1.1+(L103+N103+P103))*R103</f>
        <v>309526.37001000001</v>
      </c>
      <c r="W103" s="180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>
      <c r="A104" s="32">
        <v>8</v>
      </c>
      <c r="B104" s="32" t="s">
        <v>59</v>
      </c>
      <c r="C104" s="35" t="s">
        <v>29</v>
      </c>
      <c r="D104" s="28" t="s">
        <v>743</v>
      </c>
      <c r="E104" s="38"/>
      <c r="F104" s="30">
        <v>17697</v>
      </c>
      <c r="G104" s="37">
        <v>3.73</v>
      </c>
      <c r="H104" s="31">
        <f t="shared" si="29"/>
        <v>66009.81</v>
      </c>
      <c r="I104" s="31">
        <v>10</v>
      </c>
      <c r="J104" s="31">
        <f t="shared" si="30"/>
        <v>6600.9809999999998</v>
      </c>
      <c r="K104" s="31"/>
      <c r="L104" s="43">
        <f t="shared" si="31"/>
        <v>0</v>
      </c>
      <c r="M104" s="43"/>
      <c r="N104" s="43"/>
      <c r="O104" s="31"/>
      <c r="P104" s="31">
        <f t="shared" si="32"/>
        <v>0</v>
      </c>
      <c r="Q104" s="31">
        <f t="shared" si="33"/>
        <v>72610.790999999997</v>
      </c>
      <c r="R104" s="341">
        <v>1</v>
      </c>
      <c r="S104" s="43">
        <f t="shared" si="34"/>
        <v>72610.790999999997</v>
      </c>
      <c r="T104" s="210">
        <v>2.34</v>
      </c>
      <c r="U104" s="211">
        <f>H104*T104</f>
        <v>154462.95539999998</v>
      </c>
      <c r="V104" s="170">
        <f>(U104*1.1+(L104+N104+P104))*R104</f>
        <v>169909.25094</v>
      </c>
      <c r="W104" s="180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>
      <c r="A105" s="32">
        <v>9</v>
      </c>
      <c r="B105" s="32" t="s">
        <v>59</v>
      </c>
      <c r="C105" s="35" t="s">
        <v>25</v>
      </c>
      <c r="D105" s="28" t="s">
        <v>555</v>
      </c>
      <c r="E105" s="31" t="s">
        <v>11</v>
      </c>
      <c r="F105" s="30">
        <v>17697</v>
      </c>
      <c r="G105" s="37">
        <v>4.53</v>
      </c>
      <c r="H105" s="31">
        <f t="shared" si="29"/>
        <v>80167.41</v>
      </c>
      <c r="I105" s="31">
        <v>10</v>
      </c>
      <c r="J105" s="31">
        <f t="shared" si="30"/>
        <v>8016.7410000000009</v>
      </c>
      <c r="K105" s="31"/>
      <c r="L105" s="43">
        <f t="shared" si="31"/>
        <v>0</v>
      </c>
      <c r="M105" s="43"/>
      <c r="N105" s="43"/>
      <c r="O105" s="31"/>
      <c r="P105" s="31">
        <f t="shared" si="32"/>
        <v>0</v>
      </c>
      <c r="Q105" s="31">
        <f t="shared" si="33"/>
        <v>88184.150999999998</v>
      </c>
      <c r="R105" s="341">
        <v>1.75</v>
      </c>
      <c r="S105" s="43">
        <f t="shared" si="34"/>
        <v>154322.26425000001</v>
      </c>
      <c r="T105" s="210">
        <v>2.34</v>
      </c>
      <c r="U105" s="211">
        <f>H105*T105</f>
        <v>187591.73939999999</v>
      </c>
      <c r="V105" s="170">
        <f>(U105*1.1+(L105+N105+P105))*R105</f>
        <v>361114.09834500001</v>
      </c>
      <c r="W105" s="180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>
      <c r="A106" s="32"/>
      <c r="B106" s="118" t="s">
        <v>3</v>
      </c>
      <c r="C106" s="32"/>
      <c r="D106" s="42"/>
      <c r="E106" s="134"/>
      <c r="F106" s="42"/>
      <c r="G106" s="37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108">
        <f>SUM(R97:R105)</f>
        <v>12.25</v>
      </c>
      <c r="S106" s="88">
        <f>SUM(S97:S105)</f>
        <v>985983.93074999994</v>
      </c>
      <c r="T106" s="108"/>
      <c r="U106" s="88"/>
      <c r="V106" s="88">
        <f>SUM(V97:V105)</f>
        <v>2301273.9029549998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s="176" customFormat="1">
      <c r="A107" s="129"/>
      <c r="B107" s="129"/>
      <c r="C107" s="129"/>
      <c r="E107" s="184"/>
      <c r="R107" s="271"/>
      <c r="S107" s="249"/>
      <c r="T107" s="184"/>
      <c r="U107" s="270"/>
      <c r="V107" s="184"/>
    </row>
    <row r="108" spans="1:33" s="176" customFormat="1">
      <c r="A108" s="126"/>
      <c r="B108" s="126"/>
      <c r="C108" s="361" t="s">
        <v>83</v>
      </c>
      <c r="D108" s="361"/>
      <c r="E108" s="361"/>
      <c r="F108" s="361"/>
      <c r="G108" s="361"/>
      <c r="H108" s="361"/>
      <c r="R108" s="271"/>
      <c r="S108" s="249"/>
      <c r="T108" s="184"/>
      <c r="U108" s="270"/>
      <c r="V108" s="184"/>
    </row>
    <row r="109" spans="1:33" ht="31.2">
      <c r="A109" s="32">
        <v>1</v>
      </c>
      <c r="B109" s="57" t="s">
        <v>88</v>
      </c>
      <c r="C109" s="35" t="s">
        <v>25</v>
      </c>
      <c r="D109" s="37" t="s">
        <v>556</v>
      </c>
      <c r="E109" s="31" t="s">
        <v>11</v>
      </c>
      <c r="F109" s="30">
        <v>17697</v>
      </c>
      <c r="G109" s="37">
        <v>4.53</v>
      </c>
      <c r="H109" s="133">
        <f t="shared" ref="H109:H119" si="35">F109*G109</f>
        <v>80167.41</v>
      </c>
      <c r="I109" s="31">
        <v>10</v>
      </c>
      <c r="J109" s="31">
        <f t="shared" ref="J109:J119" si="36">F109*G109*I109/100</f>
        <v>8016.7410000000009</v>
      </c>
      <c r="K109" s="31"/>
      <c r="L109" s="43">
        <f t="shared" ref="L109:L119" si="37">K109*F109/100</f>
        <v>0</v>
      </c>
      <c r="M109" s="43">
        <v>100</v>
      </c>
      <c r="N109" s="43">
        <f t="shared" ref="N109:N119" si="38">F109*M109/100</f>
        <v>17697</v>
      </c>
      <c r="O109" s="31">
        <v>25</v>
      </c>
      <c r="P109" s="31">
        <f t="shared" ref="P109:P119" si="39">O109*F109/100</f>
        <v>4424.25</v>
      </c>
      <c r="Q109" s="31">
        <f t="shared" ref="Q109:Q119" si="40">H109+L109+N109+P109+J109</f>
        <v>110305.401</v>
      </c>
      <c r="R109" s="341">
        <v>1</v>
      </c>
      <c r="S109" s="43">
        <f t="shared" ref="S109:S119" si="41">Q109*R109</f>
        <v>110305.401</v>
      </c>
      <c r="T109" s="210">
        <v>2.34</v>
      </c>
      <c r="U109" s="211">
        <f>H109*T109</f>
        <v>187591.73939999999</v>
      </c>
      <c r="V109" s="170">
        <f>(U109*1.1+(L109+N109+P109))*R109</f>
        <v>228472.16334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1">
      <c r="A110" s="32">
        <v>2</v>
      </c>
      <c r="B110" s="57" t="s">
        <v>89</v>
      </c>
      <c r="C110" s="35" t="s">
        <v>25</v>
      </c>
      <c r="D110" s="37" t="s">
        <v>556</v>
      </c>
      <c r="E110" s="31" t="s">
        <v>11</v>
      </c>
      <c r="F110" s="30">
        <v>17697</v>
      </c>
      <c r="G110" s="37">
        <v>4.53</v>
      </c>
      <c r="H110" s="133">
        <f t="shared" si="35"/>
        <v>80167.41</v>
      </c>
      <c r="I110" s="31">
        <v>10</v>
      </c>
      <c r="J110" s="31">
        <f t="shared" si="36"/>
        <v>8016.7410000000009</v>
      </c>
      <c r="K110" s="31"/>
      <c r="L110" s="43">
        <f t="shared" si="37"/>
        <v>0</v>
      </c>
      <c r="M110" s="43">
        <v>100</v>
      </c>
      <c r="N110" s="43">
        <f t="shared" si="38"/>
        <v>17697</v>
      </c>
      <c r="O110" s="31"/>
      <c r="P110" s="31">
        <f t="shared" si="39"/>
        <v>0</v>
      </c>
      <c r="Q110" s="31">
        <f t="shared" si="40"/>
        <v>105881.151</v>
      </c>
      <c r="R110" s="341">
        <v>0.5</v>
      </c>
      <c r="S110" s="43">
        <f t="shared" si="41"/>
        <v>52940.575499999999</v>
      </c>
      <c r="T110" s="210">
        <v>2.34</v>
      </c>
      <c r="U110" s="211">
        <f>H110*T110</f>
        <v>187591.73939999999</v>
      </c>
      <c r="V110" s="170">
        <f>(U110*1.1+(L110+N110+P110))*R110</f>
        <v>112023.95667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1">
      <c r="A111" s="32">
        <v>3</v>
      </c>
      <c r="B111" s="57" t="s">
        <v>89</v>
      </c>
      <c r="C111" s="35" t="s">
        <v>29</v>
      </c>
      <c r="D111" s="28" t="s">
        <v>557</v>
      </c>
      <c r="E111" s="31"/>
      <c r="F111" s="30">
        <v>17697</v>
      </c>
      <c r="G111" s="28">
        <v>3.69</v>
      </c>
      <c r="H111" s="133">
        <f t="shared" si="35"/>
        <v>65301.93</v>
      </c>
      <c r="I111" s="31">
        <v>10</v>
      </c>
      <c r="J111" s="31">
        <f t="shared" si="36"/>
        <v>6530.1930000000002</v>
      </c>
      <c r="K111" s="31"/>
      <c r="L111" s="43">
        <f t="shared" si="37"/>
        <v>0</v>
      </c>
      <c r="M111" s="43">
        <v>100</v>
      </c>
      <c r="N111" s="43">
        <f t="shared" si="38"/>
        <v>17697</v>
      </c>
      <c r="O111" s="31"/>
      <c r="P111" s="31">
        <f t="shared" si="39"/>
        <v>0</v>
      </c>
      <c r="Q111" s="31">
        <f t="shared" si="40"/>
        <v>89529.122999999992</v>
      </c>
      <c r="R111" s="341">
        <v>1</v>
      </c>
      <c r="S111" s="43">
        <f t="shared" si="41"/>
        <v>89529.122999999992</v>
      </c>
      <c r="T111" s="210">
        <v>2.34</v>
      </c>
      <c r="U111" s="211">
        <f>H111*T111</f>
        <v>152806.51619999998</v>
      </c>
      <c r="V111" s="170">
        <f>(U111*1.1+(L111+N111+P111))*R111</f>
        <v>185784.16782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41.4">
      <c r="A112" s="32">
        <v>4</v>
      </c>
      <c r="B112" s="57" t="s">
        <v>90</v>
      </c>
      <c r="C112" s="35" t="s">
        <v>29</v>
      </c>
      <c r="D112" s="28" t="s">
        <v>557</v>
      </c>
      <c r="E112" s="31"/>
      <c r="F112" s="30">
        <v>17697</v>
      </c>
      <c r="G112" s="28">
        <v>3.69</v>
      </c>
      <c r="H112" s="133">
        <f>F112*G112</f>
        <v>65301.93</v>
      </c>
      <c r="I112" s="31">
        <v>10</v>
      </c>
      <c r="J112" s="31">
        <f>F112*G112*I112/100</f>
        <v>6530.1930000000002</v>
      </c>
      <c r="K112" s="31"/>
      <c r="L112" s="43">
        <f>K112*F112/100</f>
        <v>0</v>
      </c>
      <c r="M112" s="43">
        <v>100</v>
      </c>
      <c r="N112" s="43">
        <f>F112*M112/100</f>
        <v>17697</v>
      </c>
      <c r="O112" s="31"/>
      <c r="P112" s="31">
        <f>O112*F112/100</f>
        <v>0</v>
      </c>
      <c r="Q112" s="31">
        <f>H112+L112+N112+P112+J112</f>
        <v>89529.122999999992</v>
      </c>
      <c r="R112" s="341">
        <v>0.75</v>
      </c>
      <c r="S112" s="43">
        <f t="shared" si="41"/>
        <v>67146.842249999987</v>
      </c>
      <c r="T112" s="210">
        <v>2.34</v>
      </c>
      <c r="U112" s="211">
        <f>H112*T112</f>
        <v>152806.51619999998</v>
      </c>
      <c r="V112" s="170">
        <f>(U112*1.1+(L112+N112+P112))*R112</f>
        <v>139338.12586500001</v>
      </c>
      <c r="W112" s="180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41.4">
      <c r="A113" s="32">
        <v>5</v>
      </c>
      <c r="B113" s="57" t="s">
        <v>90</v>
      </c>
      <c r="C113" s="35" t="s">
        <v>25</v>
      </c>
      <c r="D113" s="37" t="s">
        <v>556</v>
      </c>
      <c r="E113" s="31" t="s">
        <v>11</v>
      </c>
      <c r="F113" s="30">
        <v>17697</v>
      </c>
      <c r="G113" s="37">
        <v>4.53</v>
      </c>
      <c r="H113" s="133">
        <f t="shared" si="35"/>
        <v>80167.41</v>
      </c>
      <c r="I113" s="31">
        <v>10</v>
      </c>
      <c r="J113" s="31">
        <f t="shared" si="36"/>
        <v>8016.7410000000009</v>
      </c>
      <c r="K113" s="31"/>
      <c r="L113" s="43">
        <f t="shared" si="37"/>
        <v>0</v>
      </c>
      <c r="M113" s="43">
        <v>100</v>
      </c>
      <c r="N113" s="43">
        <f t="shared" si="38"/>
        <v>17697</v>
      </c>
      <c r="O113" s="31"/>
      <c r="P113" s="31">
        <f t="shared" si="39"/>
        <v>0</v>
      </c>
      <c r="Q113" s="31">
        <f t="shared" si="40"/>
        <v>105881.151</v>
      </c>
      <c r="R113" s="341">
        <v>0.25</v>
      </c>
      <c r="S113" s="43">
        <f t="shared" si="41"/>
        <v>26470.28775</v>
      </c>
      <c r="T113" s="210">
        <v>2.34</v>
      </c>
      <c r="U113" s="211">
        <f>H113*T113</f>
        <v>187591.73939999999</v>
      </c>
      <c r="V113" s="170">
        <f>(U113*1.1+(L113+N113+P113))*R113</f>
        <v>56011.978335</v>
      </c>
      <c r="W113" s="180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41.4">
      <c r="A114" s="32">
        <v>6</v>
      </c>
      <c r="B114" s="57" t="s">
        <v>90</v>
      </c>
      <c r="C114" s="35" t="s">
        <v>36</v>
      </c>
      <c r="D114" s="28" t="s">
        <v>558</v>
      </c>
      <c r="E114" s="31" t="s">
        <v>11</v>
      </c>
      <c r="F114" s="30">
        <v>17697</v>
      </c>
      <c r="G114" s="37">
        <v>5.55</v>
      </c>
      <c r="H114" s="31">
        <f t="shared" si="35"/>
        <v>98218.349999999991</v>
      </c>
      <c r="I114" s="31">
        <v>10</v>
      </c>
      <c r="J114" s="31">
        <f t="shared" si="36"/>
        <v>9821.8349999999991</v>
      </c>
      <c r="K114" s="31"/>
      <c r="L114" s="43">
        <f t="shared" si="37"/>
        <v>0</v>
      </c>
      <c r="M114" s="43">
        <v>100</v>
      </c>
      <c r="N114" s="43">
        <f t="shared" si="38"/>
        <v>17697</v>
      </c>
      <c r="O114" s="31"/>
      <c r="P114" s="31">
        <f t="shared" si="39"/>
        <v>0</v>
      </c>
      <c r="Q114" s="31">
        <f t="shared" si="40"/>
        <v>125737.185</v>
      </c>
      <c r="R114" s="341">
        <v>0.75</v>
      </c>
      <c r="S114" s="43">
        <f t="shared" si="41"/>
        <v>94302.888749999998</v>
      </c>
      <c r="T114" s="210">
        <v>2.34</v>
      </c>
      <c r="U114" s="211">
        <f>H114*T114</f>
        <v>229830.93899999995</v>
      </c>
      <c r="V114" s="170">
        <f>(U114*1.1+(L114+N114+P114))*R114</f>
        <v>202883.27467499999</v>
      </c>
      <c r="W114" s="180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6.4" customHeight="1">
      <c r="A115" s="32">
        <v>7</v>
      </c>
      <c r="B115" s="57" t="s">
        <v>89</v>
      </c>
      <c r="C115" s="35" t="s">
        <v>376</v>
      </c>
      <c r="D115" s="28" t="s">
        <v>559</v>
      </c>
      <c r="E115" s="31">
        <v>2</v>
      </c>
      <c r="F115" s="30">
        <v>17697</v>
      </c>
      <c r="G115" s="37">
        <v>4.3600000000000003</v>
      </c>
      <c r="H115" s="31">
        <f>F115*G115</f>
        <v>77158.920000000013</v>
      </c>
      <c r="I115" s="31">
        <v>10</v>
      </c>
      <c r="J115" s="31">
        <f>F115*G115*I115/100</f>
        <v>7715.8920000000016</v>
      </c>
      <c r="K115" s="31"/>
      <c r="L115" s="43">
        <f>K115*F115/100</f>
        <v>0</v>
      </c>
      <c r="M115" s="43">
        <v>100</v>
      </c>
      <c r="N115" s="43">
        <f>F115*M115/100</f>
        <v>17697</v>
      </c>
      <c r="O115" s="31"/>
      <c r="P115" s="31"/>
      <c r="Q115" s="31">
        <f>H115+J115+L115+N115+P115</f>
        <v>102571.81200000002</v>
      </c>
      <c r="R115" s="341">
        <v>1</v>
      </c>
      <c r="S115" s="43">
        <f t="shared" si="41"/>
        <v>102571.81200000002</v>
      </c>
      <c r="T115" s="210">
        <v>2.34</v>
      </c>
      <c r="U115" s="211">
        <f>H115*T115</f>
        <v>180551.87280000001</v>
      </c>
      <c r="V115" s="170">
        <f>(U115*1.1+(L115+N115+P115))*R115</f>
        <v>216304.06008000002</v>
      </c>
      <c r="W115" s="180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7" customHeight="1">
      <c r="A116" s="32">
        <v>8</v>
      </c>
      <c r="B116" s="57" t="s">
        <v>89</v>
      </c>
      <c r="C116" s="35" t="s">
        <v>376</v>
      </c>
      <c r="D116" s="28" t="s">
        <v>559</v>
      </c>
      <c r="E116" s="31">
        <v>2</v>
      </c>
      <c r="F116" s="30">
        <v>17697</v>
      </c>
      <c r="G116" s="37">
        <v>4.3600000000000003</v>
      </c>
      <c r="H116" s="31">
        <f>F116*G116</f>
        <v>77158.920000000013</v>
      </c>
      <c r="I116" s="31">
        <v>10</v>
      </c>
      <c r="J116" s="31">
        <f>F116*G116*I116/100</f>
        <v>7715.8920000000016</v>
      </c>
      <c r="K116" s="31"/>
      <c r="L116" s="43">
        <f>K116*F116/100</f>
        <v>0</v>
      </c>
      <c r="M116" s="43">
        <v>100</v>
      </c>
      <c r="N116" s="43">
        <f>F116*M116/100</f>
        <v>17697</v>
      </c>
      <c r="O116" s="31"/>
      <c r="P116" s="31"/>
      <c r="Q116" s="31">
        <f>H116+J116+L116+N116+P116</f>
        <v>102571.81200000002</v>
      </c>
      <c r="R116" s="341">
        <v>0.75</v>
      </c>
      <c r="S116" s="43">
        <f t="shared" si="41"/>
        <v>76928.859000000011</v>
      </c>
      <c r="T116" s="210">
        <v>2.34</v>
      </c>
      <c r="U116" s="211">
        <f>H116*T116</f>
        <v>180551.87280000001</v>
      </c>
      <c r="V116" s="170">
        <f>(U116*1.1+(L116+N116+P116))*R116</f>
        <v>162228.04506000003</v>
      </c>
      <c r="W116" s="180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41.4">
      <c r="A117" s="32">
        <v>9</v>
      </c>
      <c r="B117" s="57" t="s">
        <v>90</v>
      </c>
      <c r="C117" s="35" t="s">
        <v>27</v>
      </c>
      <c r="D117" s="28" t="s">
        <v>303</v>
      </c>
      <c r="E117" s="31">
        <v>1</v>
      </c>
      <c r="F117" s="30">
        <v>17697</v>
      </c>
      <c r="G117" s="37">
        <v>4.1900000000000004</v>
      </c>
      <c r="H117" s="31">
        <f>F117*G117</f>
        <v>74150.430000000008</v>
      </c>
      <c r="I117" s="31">
        <v>10</v>
      </c>
      <c r="J117" s="31">
        <f>F117*G117*I117/100</f>
        <v>7415.0430000000006</v>
      </c>
      <c r="K117" s="31"/>
      <c r="L117" s="43">
        <f>K117*F117/100</f>
        <v>0</v>
      </c>
      <c r="M117" s="43">
        <v>100</v>
      </c>
      <c r="N117" s="43">
        <f>F117*M117/100</f>
        <v>17697</v>
      </c>
      <c r="O117" s="31"/>
      <c r="P117" s="31">
        <f>O117*F117/100</f>
        <v>0</v>
      </c>
      <c r="Q117" s="31">
        <f>H117+L117+N117+P117+J117</f>
        <v>99262.473000000013</v>
      </c>
      <c r="R117" s="341">
        <v>2.5</v>
      </c>
      <c r="S117" s="43">
        <f t="shared" si="41"/>
        <v>248156.18250000002</v>
      </c>
      <c r="T117" s="210">
        <v>2.34</v>
      </c>
      <c r="U117" s="211">
        <f>H117*T117</f>
        <v>173512.0062</v>
      </c>
      <c r="V117" s="170">
        <f>(U117*1.1+(L117+N117+P117))*R117</f>
        <v>521400.51705000002</v>
      </c>
      <c r="W117" s="180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7" customHeight="1">
      <c r="A118" s="32">
        <v>10</v>
      </c>
      <c r="B118" s="57" t="s">
        <v>89</v>
      </c>
      <c r="C118" s="35" t="s">
        <v>29</v>
      </c>
      <c r="D118" s="28" t="s">
        <v>560</v>
      </c>
      <c r="E118" s="31"/>
      <c r="F118" s="30">
        <v>17697</v>
      </c>
      <c r="G118" s="28">
        <v>3.69</v>
      </c>
      <c r="H118" s="31">
        <f>F118*G118</f>
        <v>65301.93</v>
      </c>
      <c r="I118" s="31">
        <v>10</v>
      </c>
      <c r="J118" s="31">
        <f>F118*G118*I118/100</f>
        <v>6530.1930000000002</v>
      </c>
      <c r="K118" s="31"/>
      <c r="L118" s="43">
        <f>K118*F118/100</f>
        <v>0</v>
      </c>
      <c r="M118" s="43">
        <v>100</v>
      </c>
      <c r="N118" s="43">
        <f>F118*M118/100</f>
        <v>17697</v>
      </c>
      <c r="O118" s="31"/>
      <c r="P118" s="31">
        <f>O118*F118/100</f>
        <v>0</v>
      </c>
      <c r="Q118" s="31">
        <f>H118+L118+N118+P118+J118</f>
        <v>89529.122999999992</v>
      </c>
      <c r="R118" s="341">
        <v>1.25</v>
      </c>
      <c r="S118" s="43">
        <f t="shared" si="41"/>
        <v>111911.40375</v>
      </c>
      <c r="T118" s="210">
        <v>2.34</v>
      </c>
      <c r="U118" s="211">
        <f>H118*T118</f>
        <v>152806.51619999998</v>
      </c>
      <c r="V118" s="170">
        <f>(U118*1.1+(L118+N118+P118))*R118</f>
        <v>232230.209775</v>
      </c>
      <c r="W118" s="180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41.4">
      <c r="A119" s="32">
        <v>11</v>
      </c>
      <c r="B119" s="57" t="s">
        <v>90</v>
      </c>
      <c r="C119" s="35" t="s">
        <v>29</v>
      </c>
      <c r="D119" s="28" t="s">
        <v>560</v>
      </c>
      <c r="E119" s="31"/>
      <c r="F119" s="30">
        <v>17697</v>
      </c>
      <c r="G119" s="28">
        <v>3.69</v>
      </c>
      <c r="H119" s="31">
        <f t="shared" si="35"/>
        <v>65301.93</v>
      </c>
      <c r="I119" s="31">
        <v>10</v>
      </c>
      <c r="J119" s="31">
        <f t="shared" si="36"/>
        <v>6530.1930000000002</v>
      </c>
      <c r="K119" s="31"/>
      <c r="L119" s="43">
        <f t="shared" si="37"/>
        <v>0</v>
      </c>
      <c r="M119" s="43">
        <v>100</v>
      </c>
      <c r="N119" s="43">
        <f t="shared" si="38"/>
        <v>17697</v>
      </c>
      <c r="O119" s="31"/>
      <c r="P119" s="31">
        <f t="shared" si="39"/>
        <v>0</v>
      </c>
      <c r="Q119" s="31">
        <f t="shared" si="40"/>
        <v>89529.122999999992</v>
      </c>
      <c r="R119" s="341">
        <v>0.5</v>
      </c>
      <c r="S119" s="43">
        <f t="shared" si="41"/>
        <v>44764.561499999996</v>
      </c>
      <c r="T119" s="210">
        <v>2.34</v>
      </c>
      <c r="U119" s="211">
        <f>H119*T119</f>
        <v>152806.51619999998</v>
      </c>
      <c r="V119" s="170">
        <f>(U119*1.1+(L119+N119+P119))*R119</f>
        <v>92892.083910000001</v>
      </c>
      <c r="W119" s="180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>
      <c r="A120" s="32"/>
      <c r="B120" s="118" t="s">
        <v>3</v>
      </c>
      <c r="C120" s="32"/>
      <c r="D120" s="42"/>
      <c r="E120" s="134"/>
      <c r="F120" s="42"/>
      <c r="G120" s="37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108">
        <f>SUM(R109:R119)</f>
        <v>10.25</v>
      </c>
      <c r="S120" s="88">
        <f>SUM(S109:S119)</f>
        <v>1025027.937</v>
      </c>
      <c r="T120" s="88"/>
      <c r="U120" s="88"/>
      <c r="V120" s="88">
        <f>SUM(V109:V119)</f>
        <v>2149568.5825800002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>
      <c r="A121" s="129"/>
      <c r="B121" s="130"/>
      <c r="C121" s="129"/>
      <c r="D121" s="180"/>
      <c r="E121" s="251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05"/>
      <c r="S121" s="95"/>
      <c r="T121" s="184"/>
      <c r="V121" s="184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s="176" customFormat="1">
      <c r="A122" s="129"/>
      <c r="B122" s="130"/>
      <c r="C122" s="361" t="s">
        <v>84</v>
      </c>
      <c r="D122" s="361"/>
      <c r="E122" s="361"/>
      <c r="F122" s="361"/>
      <c r="G122" s="361"/>
      <c r="H122" s="361"/>
      <c r="I122" s="361"/>
      <c r="J122" s="361"/>
      <c r="K122" s="180"/>
      <c r="L122" s="180"/>
      <c r="M122" s="180"/>
      <c r="N122" s="180"/>
      <c r="O122" s="180"/>
      <c r="P122" s="180"/>
      <c r="Q122" s="180"/>
      <c r="R122" s="105"/>
      <c r="S122" s="95"/>
      <c r="T122" s="184"/>
      <c r="U122" s="270"/>
      <c r="V122" s="184"/>
    </row>
    <row r="123" spans="1:33">
      <c r="A123" s="58">
        <v>1</v>
      </c>
      <c r="B123" s="237" t="s">
        <v>91</v>
      </c>
      <c r="C123" s="169" t="s">
        <v>25</v>
      </c>
      <c r="D123" s="17" t="s">
        <v>561</v>
      </c>
      <c r="E123" s="22" t="s">
        <v>11</v>
      </c>
      <c r="F123" s="54">
        <v>17697</v>
      </c>
      <c r="G123" s="17">
        <v>4.53</v>
      </c>
      <c r="H123" s="135">
        <f t="shared" ref="H123:H147" si="42">F123*G123</f>
        <v>80167.41</v>
      </c>
      <c r="I123" s="31">
        <v>10</v>
      </c>
      <c r="J123" s="31">
        <f t="shared" ref="J123:J147" si="43">F123*G123*I123/100</f>
        <v>8016.7410000000009</v>
      </c>
      <c r="K123" s="22">
        <v>20</v>
      </c>
      <c r="L123" s="12">
        <f t="shared" ref="L123:L147" si="44">K123*F123/100</f>
        <v>3539.4</v>
      </c>
      <c r="M123" s="12">
        <v>100</v>
      </c>
      <c r="N123" s="12">
        <f t="shared" ref="N123:N147" si="45">F123*M123/100</f>
        <v>17697</v>
      </c>
      <c r="O123" s="22">
        <v>25</v>
      </c>
      <c r="P123" s="22">
        <f t="shared" ref="P123:P147" si="46">O123*F123/100</f>
        <v>4424.25</v>
      </c>
      <c r="Q123" s="31">
        <f>H123+L123+N123+P123+J123</f>
        <v>113844.80099999999</v>
      </c>
      <c r="R123" s="236">
        <v>1</v>
      </c>
      <c r="S123" s="12">
        <f t="shared" ref="S123:S147" si="47">Q123*R123</f>
        <v>113844.80099999999</v>
      </c>
      <c r="T123" s="210">
        <v>2.34</v>
      </c>
      <c r="U123" s="211">
        <f>H123*T123</f>
        <v>187591.73939999999</v>
      </c>
      <c r="V123" s="170">
        <f>(U123*1.1+(L123+N123+P123))*R123</f>
        <v>232011.56333999999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1">
      <c r="A124" s="58">
        <v>2</v>
      </c>
      <c r="B124" s="237" t="s">
        <v>93</v>
      </c>
      <c r="C124" s="169" t="s">
        <v>25</v>
      </c>
      <c r="D124" s="17" t="s">
        <v>561</v>
      </c>
      <c r="E124" s="22" t="s">
        <v>11</v>
      </c>
      <c r="F124" s="54">
        <v>17697</v>
      </c>
      <c r="G124" s="17">
        <v>4.53</v>
      </c>
      <c r="H124" s="135">
        <f t="shared" si="42"/>
        <v>80167.41</v>
      </c>
      <c r="I124" s="31">
        <v>10</v>
      </c>
      <c r="J124" s="31">
        <f t="shared" si="43"/>
        <v>8016.7410000000009</v>
      </c>
      <c r="K124" s="22">
        <v>20</v>
      </c>
      <c r="L124" s="12">
        <f t="shared" si="44"/>
        <v>3539.4</v>
      </c>
      <c r="M124" s="12">
        <v>100</v>
      </c>
      <c r="N124" s="12">
        <f t="shared" si="45"/>
        <v>17697</v>
      </c>
      <c r="O124" s="22"/>
      <c r="P124" s="22">
        <f t="shared" si="46"/>
        <v>0</v>
      </c>
      <c r="Q124" s="31">
        <f t="shared" ref="Q124:Q147" si="48">H124+L124+N124+P124+J124</f>
        <v>109420.55099999999</v>
      </c>
      <c r="R124" s="236">
        <v>0.75</v>
      </c>
      <c r="S124" s="12">
        <f t="shared" si="47"/>
        <v>82065.413249999998</v>
      </c>
      <c r="T124" s="210">
        <v>2.34</v>
      </c>
      <c r="U124" s="211">
        <f>H124*T124</f>
        <v>187591.73939999999</v>
      </c>
      <c r="V124" s="170">
        <f>(U124*1.1+(L124+N124+P124))*R124</f>
        <v>170690.48500499999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1">
      <c r="A125" s="58">
        <v>3</v>
      </c>
      <c r="B125" s="237" t="s">
        <v>93</v>
      </c>
      <c r="C125" s="169" t="s">
        <v>25</v>
      </c>
      <c r="D125" s="16" t="s">
        <v>562</v>
      </c>
      <c r="E125" s="22" t="s">
        <v>11</v>
      </c>
      <c r="F125" s="54">
        <v>17697</v>
      </c>
      <c r="G125" s="16">
        <v>4.46</v>
      </c>
      <c r="H125" s="135">
        <f t="shared" si="42"/>
        <v>78928.62</v>
      </c>
      <c r="I125" s="31">
        <v>10</v>
      </c>
      <c r="J125" s="31">
        <f t="shared" si="43"/>
        <v>7892.8619999999992</v>
      </c>
      <c r="K125" s="22">
        <v>20</v>
      </c>
      <c r="L125" s="12">
        <f t="shared" si="44"/>
        <v>3539.4</v>
      </c>
      <c r="M125" s="12">
        <v>100</v>
      </c>
      <c r="N125" s="12">
        <f t="shared" si="45"/>
        <v>17697</v>
      </c>
      <c r="O125" s="22"/>
      <c r="P125" s="22">
        <f t="shared" si="46"/>
        <v>0</v>
      </c>
      <c r="Q125" s="31">
        <f t="shared" si="48"/>
        <v>108057.88199999998</v>
      </c>
      <c r="R125" s="236">
        <v>1.75</v>
      </c>
      <c r="S125" s="12">
        <f t="shared" si="47"/>
        <v>189101.29349999997</v>
      </c>
      <c r="T125" s="210">
        <v>2.34</v>
      </c>
      <c r="U125" s="211">
        <f>H125*T125</f>
        <v>184692.97079999998</v>
      </c>
      <c r="V125" s="170">
        <f>(U125*1.1+(L125+N125+P125))*R125</f>
        <v>392697.66878999997</v>
      </c>
      <c r="W125" s="180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1">
      <c r="A126" s="58">
        <v>4</v>
      </c>
      <c r="B126" s="237" t="s">
        <v>93</v>
      </c>
      <c r="C126" s="169" t="s">
        <v>29</v>
      </c>
      <c r="D126" s="17" t="s">
        <v>563</v>
      </c>
      <c r="E126" s="22"/>
      <c r="F126" s="54">
        <v>17697</v>
      </c>
      <c r="G126" s="17">
        <v>3.73</v>
      </c>
      <c r="H126" s="135">
        <f t="shared" si="42"/>
        <v>66009.81</v>
      </c>
      <c r="I126" s="31">
        <v>10</v>
      </c>
      <c r="J126" s="31">
        <f t="shared" si="43"/>
        <v>6600.9809999999998</v>
      </c>
      <c r="K126" s="22">
        <v>20</v>
      </c>
      <c r="L126" s="12">
        <f t="shared" si="44"/>
        <v>3539.4</v>
      </c>
      <c r="M126" s="12">
        <v>100</v>
      </c>
      <c r="N126" s="12">
        <f t="shared" si="45"/>
        <v>17697</v>
      </c>
      <c r="O126" s="22"/>
      <c r="P126" s="22">
        <f t="shared" si="46"/>
        <v>0</v>
      </c>
      <c r="Q126" s="31">
        <f t="shared" si="48"/>
        <v>93847.190999999992</v>
      </c>
      <c r="R126" s="236">
        <v>1.75</v>
      </c>
      <c r="S126" s="12">
        <f t="shared" si="47"/>
        <v>164232.58424999999</v>
      </c>
      <c r="T126" s="210">
        <v>2.34</v>
      </c>
      <c r="U126" s="211">
        <f>H126*T126</f>
        <v>154462.95539999998</v>
      </c>
      <c r="V126" s="170">
        <f>(U126*1.1+(L126+N126+P126))*R126</f>
        <v>334504.88914499996</v>
      </c>
      <c r="W126" s="180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1">
      <c r="A127" s="58">
        <v>5</v>
      </c>
      <c r="B127" s="237" t="s">
        <v>93</v>
      </c>
      <c r="C127" s="169" t="s">
        <v>25</v>
      </c>
      <c r="D127" s="16" t="s">
        <v>564</v>
      </c>
      <c r="E127" s="22" t="s">
        <v>11</v>
      </c>
      <c r="F127" s="54">
        <v>17697</v>
      </c>
      <c r="G127" s="17">
        <v>4.53</v>
      </c>
      <c r="H127" s="22">
        <f t="shared" si="42"/>
        <v>80167.41</v>
      </c>
      <c r="I127" s="31">
        <v>10</v>
      </c>
      <c r="J127" s="31">
        <f t="shared" si="43"/>
        <v>8016.7410000000009</v>
      </c>
      <c r="K127" s="22">
        <v>20</v>
      </c>
      <c r="L127" s="12">
        <f t="shared" si="44"/>
        <v>3539.4</v>
      </c>
      <c r="M127" s="12">
        <v>100</v>
      </c>
      <c r="N127" s="12">
        <f t="shared" si="45"/>
        <v>17697</v>
      </c>
      <c r="O127" s="22"/>
      <c r="P127" s="22">
        <f t="shared" si="46"/>
        <v>0</v>
      </c>
      <c r="Q127" s="31">
        <f t="shared" si="48"/>
        <v>109420.55099999999</v>
      </c>
      <c r="R127" s="236">
        <v>1.75</v>
      </c>
      <c r="S127" s="12">
        <f t="shared" si="47"/>
        <v>191485.96424999999</v>
      </c>
      <c r="T127" s="210">
        <v>2.34</v>
      </c>
      <c r="U127" s="211">
        <f>H127*T127</f>
        <v>187591.73939999999</v>
      </c>
      <c r="V127" s="170">
        <f>(U127*1.1+(L127+N127+P127))*R127</f>
        <v>398277.79834500002</v>
      </c>
      <c r="W127" s="180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1">
      <c r="A128" s="58">
        <v>6</v>
      </c>
      <c r="B128" s="237" t="s">
        <v>93</v>
      </c>
      <c r="C128" s="169" t="s">
        <v>29</v>
      </c>
      <c r="D128" s="16" t="s">
        <v>565</v>
      </c>
      <c r="E128" s="22"/>
      <c r="F128" s="54">
        <v>17697</v>
      </c>
      <c r="G128" s="17">
        <v>3.69</v>
      </c>
      <c r="H128" s="135">
        <f t="shared" si="42"/>
        <v>65301.93</v>
      </c>
      <c r="I128" s="31">
        <v>10</v>
      </c>
      <c r="J128" s="31">
        <f t="shared" si="43"/>
        <v>6530.1930000000002</v>
      </c>
      <c r="K128" s="22">
        <v>20</v>
      </c>
      <c r="L128" s="12">
        <f t="shared" si="44"/>
        <v>3539.4</v>
      </c>
      <c r="M128" s="12">
        <v>100</v>
      </c>
      <c r="N128" s="12">
        <f t="shared" si="45"/>
        <v>17697</v>
      </c>
      <c r="O128" s="22"/>
      <c r="P128" s="22">
        <f t="shared" si="46"/>
        <v>0</v>
      </c>
      <c r="Q128" s="31">
        <f t="shared" si="48"/>
        <v>93068.523000000001</v>
      </c>
      <c r="R128" s="236">
        <v>0.75</v>
      </c>
      <c r="S128" s="12">
        <f t="shared" si="47"/>
        <v>69801.392250000004</v>
      </c>
      <c r="T128" s="210">
        <v>2.34</v>
      </c>
      <c r="U128" s="211">
        <f>H128*T128</f>
        <v>152806.51619999998</v>
      </c>
      <c r="V128" s="170">
        <f>(U128*1.1+(L128+N128+P128))*R128</f>
        <v>141992.675865</v>
      </c>
      <c r="W128" s="180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1">
      <c r="A129" s="58">
        <v>7</v>
      </c>
      <c r="B129" s="237" t="s">
        <v>93</v>
      </c>
      <c r="C129" s="169" t="s">
        <v>29</v>
      </c>
      <c r="D129" s="16" t="s">
        <v>408</v>
      </c>
      <c r="E129" s="22"/>
      <c r="F129" s="54">
        <v>17697</v>
      </c>
      <c r="G129" s="16">
        <v>3.69</v>
      </c>
      <c r="H129" s="22">
        <f t="shared" si="42"/>
        <v>65301.93</v>
      </c>
      <c r="I129" s="31">
        <v>10</v>
      </c>
      <c r="J129" s="31">
        <f t="shared" si="43"/>
        <v>6530.1930000000002</v>
      </c>
      <c r="K129" s="22">
        <v>20</v>
      </c>
      <c r="L129" s="12">
        <f t="shared" si="44"/>
        <v>3539.4</v>
      </c>
      <c r="M129" s="12">
        <v>100</v>
      </c>
      <c r="N129" s="12">
        <f t="shared" si="45"/>
        <v>17697</v>
      </c>
      <c r="O129" s="22"/>
      <c r="P129" s="22">
        <f t="shared" si="46"/>
        <v>0</v>
      </c>
      <c r="Q129" s="31">
        <f t="shared" si="48"/>
        <v>93068.523000000001</v>
      </c>
      <c r="R129" s="236">
        <v>2.25</v>
      </c>
      <c r="S129" s="12">
        <f t="shared" si="47"/>
        <v>209404.17675000001</v>
      </c>
      <c r="T129" s="210">
        <v>2.34</v>
      </c>
      <c r="U129" s="211">
        <f>H129*T129</f>
        <v>152806.51619999998</v>
      </c>
      <c r="V129" s="170">
        <f>(U129*1.1+(L129+N129+P129))*R129</f>
        <v>425978.02759499999</v>
      </c>
      <c r="W129" s="180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1">
      <c r="A130" s="58">
        <v>8</v>
      </c>
      <c r="B130" s="237" t="s">
        <v>93</v>
      </c>
      <c r="C130" s="169" t="s">
        <v>25</v>
      </c>
      <c r="D130" s="16" t="s">
        <v>554</v>
      </c>
      <c r="E130" s="22" t="s">
        <v>11</v>
      </c>
      <c r="F130" s="54">
        <v>17697</v>
      </c>
      <c r="G130" s="17">
        <v>4.53</v>
      </c>
      <c r="H130" s="22">
        <f>F130*G130</f>
        <v>80167.41</v>
      </c>
      <c r="I130" s="31">
        <v>10</v>
      </c>
      <c r="J130" s="31">
        <f>F130*G130*I130/100</f>
        <v>8016.7410000000009</v>
      </c>
      <c r="K130" s="22">
        <v>20</v>
      </c>
      <c r="L130" s="12">
        <f>K130*F130/100</f>
        <v>3539.4</v>
      </c>
      <c r="M130" s="12">
        <v>100</v>
      </c>
      <c r="N130" s="12">
        <f>F130*M130/100</f>
        <v>17697</v>
      </c>
      <c r="O130" s="22"/>
      <c r="P130" s="22">
        <f>O130*F130/100</f>
        <v>0</v>
      </c>
      <c r="Q130" s="31">
        <f>H130+L130+N130+P130+J130</f>
        <v>109420.55099999999</v>
      </c>
      <c r="R130" s="236">
        <v>1.75</v>
      </c>
      <c r="S130" s="12">
        <f t="shared" si="47"/>
        <v>191485.96424999999</v>
      </c>
      <c r="T130" s="210">
        <v>2.34</v>
      </c>
      <c r="U130" s="211">
        <f>H130*T130</f>
        <v>187591.73939999999</v>
      </c>
      <c r="V130" s="170">
        <f>(U130*1.1+(L130+N130+P130))*R130</f>
        <v>398277.79834500002</v>
      </c>
      <c r="W130" s="180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1">
      <c r="A131" s="58">
        <v>9</v>
      </c>
      <c r="B131" s="237" t="s">
        <v>93</v>
      </c>
      <c r="C131" s="169" t="s">
        <v>29</v>
      </c>
      <c r="D131" s="16" t="s">
        <v>566</v>
      </c>
      <c r="E131" s="22"/>
      <c r="F131" s="54">
        <v>17697</v>
      </c>
      <c r="G131" s="17">
        <v>3.53</v>
      </c>
      <c r="H131" s="22">
        <f>F131*G131</f>
        <v>62470.409999999996</v>
      </c>
      <c r="I131" s="31">
        <v>10</v>
      </c>
      <c r="J131" s="31">
        <f>F131*G131*I131/100</f>
        <v>6247.0410000000002</v>
      </c>
      <c r="K131" s="22">
        <v>20</v>
      </c>
      <c r="L131" s="12">
        <f>K131*F131/100</f>
        <v>3539.4</v>
      </c>
      <c r="M131" s="12">
        <v>100</v>
      </c>
      <c r="N131" s="12">
        <f>F131*M131/100</f>
        <v>17697</v>
      </c>
      <c r="O131" s="22"/>
      <c r="P131" s="22">
        <f>O131*F131/100</f>
        <v>0</v>
      </c>
      <c r="Q131" s="31">
        <f>H131+L131+N131+P131+J131</f>
        <v>89953.850999999995</v>
      </c>
      <c r="R131" s="236">
        <v>1.75</v>
      </c>
      <c r="S131" s="12">
        <f>Q131*R131</f>
        <v>157419.23924999998</v>
      </c>
      <c r="T131" s="210">
        <v>2.34</v>
      </c>
      <c r="U131" s="211">
        <f>H131*T131</f>
        <v>146180.75939999998</v>
      </c>
      <c r="V131" s="170">
        <f>(U131*1.1+(L131+N131+P131))*R131</f>
        <v>318561.661845</v>
      </c>
      <c r="W131" s="180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1">
      <c r="A132" s="58">
        <v>10</v>
      </c>
      <c r="B132" s="237" t="s">
        <v>93</v>
      </c>
      <c r="C132" s="169" t="s">
        <v>29</v>
      </c>
      <c r="D132" s="16" t="s">
        <v>567</v>
      </c>
      <c r="E132" s="22"/>
      <c r="F132" s="54">
        <v>17697</v>
      </c>
      <c r="G132" s="17">
        <v>3.61</v>
      </c>
      <c r="H132" s="22">
        <f>F132*G132</f>
        <v>63886.17</v>
      </c>
      <c r="I132" s="31">
        <v>10</v>
      </c>
      <c r="J132" s="31">
        <f>F132*G132*I132/100</f>
        <v>6388.6169999999993</v>
      </c>
      <c r="K132" s="22">
        <v>20</v>
      </c>
      <c r="L132" s="12">
        <f>K132*F132/100</f>
        <v>3539.4</v>
      </c>
      <c r="M132" s="12">
        <v>100</v>
      </c>
      <c r="N132" s="12">
        <f>F132*M132/100</f>
        <v>17697</v>
      </c>
      <c r="O132" s="22"/>
      <c r="P132" s="22">
        <f>O132*F132/100</f>
        <v>0</v>
      </c>
      <c r="Q132" s="31">
        <f>H132+L132+N132+P132+J132</f>
        <v>91511.186999999991</v>
      </c>
      <c r="R132" s="236">
        <v>1.75</v>
      </c>
      <c r="S132" s="12">
        <f>Q132*R132</f>
        <v>160144.57724999997</v>
      </c>
      <c r="T132" s="210">
        <v>2.34</v>
      </c>
      <c r="U132" s="211">
        <f>H132*T132</f>
        <v>149493.6378</v>
      </c>
      <c r="V132" s="170">
        <f>(U132*1.1+(L132+N132+P132))*R132</f>
        <v>324938.95276499999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31.2">
      <c r="A133" s="58">
        <v>11</v>
      </c>
      <c r="B133" s="237" t="s">
        <v>160</v>
      </c>
      <c r="C133" s="169" t="s">
        <v>29</v>
      </c>
      <c r="D133" s="16" t="s">
        <v>565</v>
      </c>
      <c r="E133" s="22"/>
      <c r="F133" s="54">
        <v>17697</v>
      </c>
      <c r="G133" s="17">
        <v>3.69</v>
      </c>
      <c r="H133" s="135">
        <f>F133*G133</f>
        <v>65301.93</v>
      </c>
      <c r="I133" s="31">
        <v>10</v>
      </c>
      <c r="J133" s="31">
        <f>F133*G133*I133/100</f>
        <v>6530.1930000000002</v>
      </c>
      <c r="K133" s="22">
        <v>20</v>
      </c>
      <c r="L133" s="12">
        <f>K133*F133/100</f>
        <v>3539.4</v>
      </c>
      <c r="M133" s="12">
        <v>100</v>
      </c>
      <c r="N133" s="12">
        <f>F133*M133/100</f>
        <v>17697</v>
      </c>
      <c r="O133" s="22"/>
      <c r="P133" s="22">
        <f>O133*F133/100</f>
        <v>0</v>
      </c>
      <c r="Q133" s="31">
        <f>H133+L133+N133+P133+J133</f>
        <v>93068.523000000001</v>
      </c>
      <c r="R133" s="236">
        <v>1</v>
      </c>
      <c r="S133" s="12">
        <f t="shared" si="47"/>
        <v>93068.523000000001</v>
      </c>
      <c r="T133" s="210">
        <v>2.34</v>
      </c>
      <c r="U133" s="211">
        <f>H133*T133</f>
        <v>152806.51619999998</v>
      </c>
      <c r="V133" s="170">
        <f>(U133*1.1+(L133+N133+P133))*R133</f>
        <v>189323.56782</v>
      </c>
      <c r="W133" s="180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>
      <c r="A134" s="58">
        <v>12</v>
      </c>
      <c r="B134" s="237" t="s">
        <v>406</v>
      </c>
      <c r="C134" s="32" t="s">
        <v>29</v>
      </c>
      <c r="D134" s="37" t="s">
        <v>568</v>
      </c>
      <c r="E134" s="37"/>
      <c r="F134" s="30">
        <v>17697</v>
      </c>
      <c r="G134" s="17">
        <v>3.69</v>
      </c>
      <c r="H134" s="22">
        <f t="shared" si="42"/>
        <v>65301.93</v>
      </c>
      <c r="I134" s="31">
        <v>10</v>
      </c>
      <c r="J134" s="31">
        <f t="shared" si="43"/>
        <v>6530.1930000000002</v>
      </c>
      <c r="K134" s="22">
        <v>20</v>
      </c>
      <c r="L134" s="12">
        <f t="shared" si="44"/>
        <v>3539.4</v>
      </c>
      <c r="M134" s="12">
        <v>100</v>
      </c>
      <c r="N134" s="12">
        <f t="shared" si="45"/>
        <v>17697</v>
      </c>
      <c r="O134" s="22"/>
      <c r="P134" s="22">
        <f t="shared" si="46"/>
        <v>0</v>
      </c>
      <c r="Q134" s="31">
        <f t="shared" si="48"/>
        <v>93068.523000000001</v>
      </c>
      <c r="R134" s="236">
        <v>0.75</v>
      </c>
      <c r="S134" s="12">
        <f t="shared" si="47"/>
        <v>69801.392250000004</v>
      </c>
      <c r="T134" s="210">
        <v>2.34</v>
      </c>
      <c r="U134" s="211">
        <f>H134*T134</f>
        <v>152806.51619999998</v>
      </c>
      <c r="V134" s="170">
        <f>(U134*1.1+(L134+N134+P134))*R134</f>
        <v>141992.675865</v>
      </c>
      <c r="W134" s="180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7.6" customHeight="1">
      <c r="A135" s="58">
        <v>13</v>
      </c>
      <c r="B135" s="237" t="s">
        <v>170</v>
      </c>
      <c r="C135" s="169" t="s">
        <v>29</v>
      </c>
      <c r="D135" s="16" t="s">
        <v>569</v>
      </c>
      <c r="E135" s="22"/>
      <c r="F135" s="54">
        <v>17697</v>
      </c>
      <c r="G135" s="17">
        <v>3.69</v>
      </c>
      <c r="H135" s="22">
        <f t="shared" si="42"/>
        <v>65301.93</v>
      </c>
      <c r="I135" s="31">
        <v>10</v>
      </c>
      <c r="J135" s="31">
        <f t="shared" si="43"/>
        <v>6530.1930000000002</v>
      </c>
      <c r="K135" s="22">
        <v>20</v>
      </c>
      <c r="L135" s="12">
        <f t="shared" si="44"/>
        <v>3539.4</v>
      </c>
      <c r="M135" s="12">
        <v>100</v>
      </c>
      <c r="N135" s="12">
        <f t="shared" si="45"/>
        <v>17697</v>
      </c>
      <c r="O135" s="22"/>
      <c r="P135" s="22">
        <f t="shared" si="46"/>
        <v>0</v>
      </c>
      <c r="Q135" s="31">
        <f t="shared" si="48"/>
        <v>93068.523000000001</v>
      </c>
      <c r="R135" s="236">
        <v>0.25</v>
      </c>
      <c r="S135" s="12">
        <f t="shared" si="47"/>
        <v>23267.13075</v>
      </c>
      <c r="T135" s="210">
        <v>2.34</v>
      </c>
      <c r="U135" s="211">
        <f>H135*T135</f>
        <v>152806.51619999998</v>
      </c>
      <c r="V135" s="170">
        <f>(U135*1.1+(L135+N135+P135))*R135</f>
        <v>47330.891954999999</v>
      </c>
      <c r="W135" s="180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0.399999999999999" customHeight="1">
      <c r="A136" s="58">
        <v>14</v>
      </c>
      <c r="B136" s="237" t="s">
        <v>92</v>
      </c>
      <c r="C136" s="169" t="s">
        <v>29</v>
      </c>
      <c r="D136" s="16" t="s">
        <v>408</v>
      </c>
      <c r="E136" s="22"/>
      <c r="F136" s="54">
        <v>17697</v>
      </c>
      <c r="G136" s="16">
        <v>3.69</v>
      </c>
      <c r="H136" s="22">
        <f>F136*G136</f>
        <v>65301.93</v>
      </c>
      <c r="I136" s="31">
        <v>10</v>
      </c>
      <c r="J136" s="31">
        <f t="shared" si="43"/>
        <v>6530.1930000000002</v>
      </c>
      <c r="K136" s="22">
        <v>20</v>
      </c>
      <c r="L136" s="12">
        <f>K136*F136/100</f>
        <v>3539.4</v>
      </c>
      <c r="M136" s="12">
        <v>100</v>
      </c>
      <c r="N136" s="12">
        <f>F136*M136/100</f>
        <v>17697</v>
      </c>
      <c r="O136" s="22"/>
      <c r="P136" s="22">
        <f>O136*F136/100</f>
        <v>0</v>
      </c>
      <c r="Q136" s="31">
        <f t="shared" si="48"/>
        <v>93068.523000000001</v>
      </c>
      <c r="R136" s="236">
        <v>3.5</v>
      </c>
      <c r="S136" s="12">
        <f t="shared" si="47"/>
        <v>325739.83049999998</v>
      </c>
      <c r="T136" s="210">
        <v>2.34</v>
      </c>
      <c r="U136" s="211">
        <f>H136*T136</f>
        <v>152806.51619999998</v>
      </c>
      <c r="V136" s="170">
        <f>(U136*1.1+(L136+N136+P136))*R136</f>
        <v>662632.48736999999</v>
      </c>
      <c r="W136" s="180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s="176" customFormat="1">
      <c r="A137" s="58">
        <v>15</v>
      </c>
      <c r="B137" s="237" t="s">
        <v>92</v>
      </c>
      <c r="C137" s="169" t="s">
        <v>29</v>
      </c>
      <c r="D137" s="16" t="s">
        <v>570</v>
      </c>
      <c r="E137" s="22"/>
      <c r="F137" s="54">
        <v>17697</v>
      </c>
      <c r="G137" s="17">
        <v>3.69</v>
      </c>
      <c r="H137" s="22">
        <f>F137*G137</f>
        <v>65301.93</v>
      </c>
      <c r="I137" s="31">
        <v>10</v>
      </c>
      <c r="J137" s="31">
        <f t="shared" si="43"/>
        <v>6530.1930000000002</v>
      </c>
      <c r="K137" s="22">
        <v>20</v>
      </c>
      <c r="L137" s="12">
        <f>K137*F137/100</f>
        <v>3539.4</v>
      </c>
      <c r="M137" s="12">
        <v>100</v>
      </c>
      <c r="N137" s="12">
        <f>F137*M137/100</f>
        <v>17697</v>
      </c>
      <c r="O137" s="22"/>
      <c r="P137" s="22">
        <f>O137*F137/100</f>
        <v>0</v>
      </c>
      <c r="Q137" s="31">
        <f t="shared" si="48"/>
        <v>93068.523000000001</v>
      </c>
      <c r="R137" s="236">
        <v>1.75</v>
      </c>
      <c r="S137" s="12">
        <f t="shared" si="47"/>
        <v>162869.91524999999</v>
      </c>
      <c r="T137" s="210">
        <v>2.34</v>
      </c>
      <c r="U137" s="211">
        <f>H137*T137</f>
        <v>152806.51619999998</v>
      </c>
      <c r="V137" s="170">
        <f>(U137*1.1+(L137+N137+P137))*R137</f>
        <v>331316.24368499999</v>
      </c>
    </row>
    <row r="138" spans="1:33">
      <c r="A138" s="58">
        <v>16</v>
      </c>
      <c r="B138" s="237" t="s">
        <v>92</v>
      </c>
      <c r="C138" s="169" t="s">
        <v>25</v>
      </c>
      <c r="D138" s="16" t="s">
        <v>571</v>
      </c>
      <c r="E138" s="22" t="s">
        <v>11</v>
      </c>
      <c r="F138" s="54">
        <v>17697</v>
      </c>
      <c r="G138" s="17">
        <v>4.53</v>
      </c>
      <c r="H138" s="135">
        <f>F138*G138</f>
        <v>80167.41</v>
      </c>
      <c r="I138" s="31">
        <v>10</v>
      </c>
      <c r="J138" s="31">
        <f t="shared" si="43"/>
        <v>8016.7410000000009</v>
      </c>
      <c r="K138" s="22">
        <v>20</v>
      </c>
      <c r="L138" s="12">
        <f>K138*F138/100</f>
        <v>3539.4</v>
      </c>
      <c r="M138" s="12">
        <v>100</v>
      </c>
      <c r="N138" s="12">
        <f>F138*M138/100</f>
        <v>17697</v>
      </c>
      <c r="O138" s="22"/>
      <c r="P138" s="22">
        <f>O138*F138/100</f>
        <v>0</v>
      </c>
      <c r="Q138" s="31">
        <f t="shared" si="48"/>
        <v>109420.55099999999</v>
      </c>
      <c r="R138" s="236">
        <v>1.75</v>
      </c>
      <c r="S138" s="12">
        <f>Q138*R138</f>
        <v>191485.96424999999</v>
      </c>
      <c r="T138" s="210">
        <v>2.34</v>
      </c>
      <c r="U138" s="211">
        <f>H138*T138</f>
        <v>187591.73939999999</v>
      </c>
      <c r="V138" s="170">
        <f>(U138*1.1+(L138+N138+P138))*R138</f>
        <v>398277.79834500002</v>
      </c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.6" customHeight="1">
      <c r="A139" s="58">
        <v>17</v>
      </c>
      <c r="B139" s="237" t="s">
        <v>92</v>
      </c>
      <c r="C139" s="169" t="s">
        <v>29</v>
      </c>
      <c r="D139" s="16" t="s">
        <v>572</v>
      </c>
      <c r="E139" s="22"/>
      <c r="F139" s="54">
        <v>17697</v>
      </c>
      <c r="G139" s="17">
        <v>3.61</v>
      </c>
      <c r="H139" s="22">
        <f t="shared" ref="H139" si="49">F139*G139</f>
        <v>63886.17</v>
      </c>
      <c r="I139" s="31">
        <v>10</v>
      </c>
      <c r="J139" s="31">
        <f t="shared" si="43"/>
        <v>6388.6169999999993</v>
      </c>
      <c r="K139" s="22">
        <v>20</v>
      </c>
      <c r="L139" s="12">
        <f t="shared" ref="L139" si="50">K139*F139/100</f>
        <v>3539.4</v>
      </c>
      <c r="M139" s="12">
        <v>100</v>
      </c>
      <c r="N139" s="12">
        <f t="shared" ref="N139" si="51">F139*M139/100</f>
        <v>17697</v>
      </c>
      <c r="O139" s="22"/>
      <c r="P139" s="22">
        <f t="shared" ref="P139" si="52">O139*F139/100</f>
        <v>0</v>
      </c>
      <c r="Q139" s="31">
        <f t="shared" si="48"/>
        <v>91511.186999999991</v>
      </c>
      <c r="R139" s="236">
        <v>0.25</v>
      </c>
      <c r="S139" s="12">
        <f t="shared" ref="S139" si="53">Q139*R139</f>
        <v>22877.796749999998</v>
      </c>
      <c r="T139" s="210">
        <v>2.34</v>
      </c>
      <c r="U139" s="211">
        <f>H139*T139</f>
        <v>149493.6378</v>
      </c>
      <c r="V139" s="170">
        <f>(U139*1.1+(L139+N139+P139))*R139</f>
        <v>46419.850395000001</v>
      </c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31.2">
      <c r="A140" s="58">
        <v>18</v>
      </c>
      <c r="B140" s="237" t="s">
        <v>94</v>
      </c>
      <c r="C140" s="169" t="s">
        <v>29</v>
      </c>
      <c r="D140" s="16" t="s">
        <v>572</v>
      </c>
      <c r="E140" s="22"/>
      <c r="F140" s="54">
        <v>17697</v>
      </c>
      <c r="G140" s="17">
        <v>3.61</v>
      </c>
      <c r="H140" s="22">
        <f t="shared" si="42"/>
        <v>63886.17</v>
      </c>
      <c r="I140" s="31">
        <v>10</v>
      </c>
      <c r="J140" s="31">
        <f t="shared" si="43"/>
        <v>6388.6169999999993</v>
      </c>
      <c r="K140" s="22">
        <v>20</v>
      </c>
      <c r="L140" s="12">
        <f t="shared" si="44"/>
        <v>3539.4</v>
      </c>
      <c r="M140" s="12">
        <v>100</v>
      </c>
      <c r="N140" s="12">
        <f t="shared" si="45"/>
        <v>17697</v>
      </c>
      <c r="O140" s="22"/>
      <c r="P140" s="22">
        <f t="shared" si="46"/>
        <v>0</v>
      </c>
      <c r="Q140" s="31">
        <f t="shared" si="48"/>
        <v>91511.186999999991</v>
      </c>
      <c r="R140" s="236">
        <v>1.5</v>
      </c>
      <c r="S140" s="12">
        <f t="shared" si="47"/>
        <v>137266.78049999999</v>
      </c>
      <c r="T140" s="210">
        <v>2.34</v>
      </c>
      <c r="U140" s="211">
        <f>H140*T140</f>
        <v>149493.6378</v>
      </c>
      <c r="V140" s="170">
        <f>(U140*1.1+(L140+N140+P140))*R140</f>
        <v>278519.10236999998</v>
      </c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31.2">
      <c r="A141" s="58">
        <v>19</v>
      </c>
      <c r="B141" s="237" t="s">
        <v>94</v>
      </c>
      <c r="C141" s="169" t="s">
        <v>376</v>
      </c>
      <c r="D141" s="16" t="s">
        <v>573</v>
      </c>
      <c r="E141" s="22">
        <v>2</v>
      </c>
      <c r="F141" s="54">
        <v>17697</v>
      </c>
      <c r="G141" s="17">
        <v>4.43</v>
      </c>
      <c r="H141" s="22">
        <f t="shared" si="42"/>
        <v>78397.709999999992</v>
      </c>
      <c r="I141" s="31">
        <v>10</v>
      </c>
      <c r="J141" s="31">
        <f t="shared" si="43"/>
        <v>7839.7709999999988</v>
      </c>
      <c r="K141" s="22">
        <v>20</v>
      </c>
      <c r="L141" s="12">
        <f t="shared" si="44"/>
        <v>3539.4</v>
      </c>
      <c r="M141" s="12">
        <v>100</v>
      </c>
      <c r="N141" s="12">
        <f t="shared" si="45"/>
        <v>17697</v>
      </c>
      <c r="O141" s="22"/>
      <c r="P141" s="22">
        <f t="shared" si="46"/>
        <v>0</v>
      </c>
      <c r="Q141" s="31">
        <f t="shared" si="48"/>
        <v>107473.88099999998</v>
      </c>
      <c r="R141" s="236">
        <v>0.75</v>
      </c>
      <c r="S141" s="12">
        <f t="shared" si="47"/>
        <v>80605.410749999981</v>
      </c>
      <c r="T141" s="210">
        <v>2.34</v>
      </c>
      <c r="U141" s="211">
        <f>H141*T141</f>
        <v>183450.64139999996</v>
      </c>
      <c r="V141" s="170">
        <f>(U141*1.1+(L141+N141+P141))*R141</f>
        <v>167274.07915499998</v>
      </c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31.2">
      <c r="A142" s="58">
        <v>20</v>
      </c>
      <c r="B142" s="237" t="s">
        <v>94</v>
      </c>
      <c r="C142" s="32" t="s">
        <v>29</v>
      </c>
      <c r="D142" s="28" t="s">
        <v>407</v>
      </c>
      <c r="E142" s="31"/>
      <c r="F142" s="30">
        <v>17697</v>
      </c>
      <c r="G142" s="37">
        <v>3.69</v>
      </c>
      <c r="H142" s="22">
        <f>F142*G142</f>
        <v>65301.93</v>
      </c>
      <c r="I142" s="31">
        <v>10</v>
      </c>
      <c r="J142" s="31">
        <f t="shared" si="43"/>
        <v>6530.1930000000002</v>
      </c>
      <c r="K142" s="22">
        <v>20</v>
      </c>
      <c r="L142" s="12">
        <f>K142*F142/100</f>
        <v>3539.4</v>
      </c>
      <c r="M142" s="12">
        <v>100</v>
      </c>
      <c r="N142" s="12">
        <f>F142*M142/100</f>
        <v>17697</v>
      </c>
      <c r="O142" s="22"/>
      <c r="P142" s="22">
        <f>O142*F142/100</f>
        <v>0</v>
      </c>
      <c r="Q142" s="31">
        <f t="shared" si="48"/>
        <v>93068.523000000001</v>
      </c>
      <c r="R142" s="236">
        <v>0.75</v>
      </c>
      <c r="S142" s="12">
        <f t="shared" si="47"/>
        <v>69801.392250000004</v>
      </c>
      <c r="T142" s="210">
        <v>2.34</v>
      </c>
      <c r="U142" s="211">
        <f>H142*T142</f>
        <v>152806.51619999998</v>
      </c>
      <c r="V142" s="170">
        <f>(U142*1.1+(L142+N142+P142))*R142</f>
        <v>141992.675865</v>
      </c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>
      <c r="A143" s="58">
        <v>21</v>
      </c>
      <c r="B143" s="237" t="s">
        <v>95</v>
      </c>
      <c r="C143" s="169" t="s">
        <v>25</v>
      </c>
      <c r="D143" s="16" t="s">
        <v>169</v>
      </c>
      <c r="E143" s="22" t="s">
        <v>11</v>
      </c>
      <c r="F143" s="54">
        <v>17697</v>
      </c>
      <c r="G143" s="17">
        <v>4.53</v>
      </c>
      <c r="H143" s="22">
        <f t="shared" si="42"/>
        <v>80167.41</v>
      </c>
      <c r="I143" s="31">
        <v>10</v>
      </c>
      <c r="J143" s="31">
        <f t="shared" si="43"/>
        <v>8016.7410000000009</v>
      </c>
      <c r="K143" s="22">
        <v>20</v>
      </c>
      <c r="L143" s="12">
        <f t="shared" si="44"/>
        <v>3539.4</v>
      </c>
      <c r="M143" s="12">
        <v>100</v>
      </c>
      <c r="N143" s="12">
        <f t="shared" si="45"/>
        <v>17697</v>
      </c>
      <c r="O143" s="22"/>
      <c r="P143" s="22">
        <f t="shared" si="46"/>
        <v>0</v>
      </c>
      <c r="Q143" s="31">
        <f t="shared" si="48"/>
        <v>109420.55099999999</v>
      </c>
      <c r="R143" s="236">
        <v>1</v>
      </c>
      <c r="S143" s="12">
        <f t="shared" si="47"/>
        <v>109420.55099999999</v>
      </c>
      <c r="T143" s="210">
        <v>2.34</v>
      </c>
      <c r="U143" s="211">
        <f>H143*T143</f>
        <v>187591.73939999999</v>
      </c>
      <c r="V143" s="170">
        <f>(U143*1.1+(L143+N143+P143))*R143</f>
        <v>227587.31333999999</v>
      </c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>
      <c r="A144" s="58">
        <v>22</v>
      </c>
      <c r="B144" s="237" t="s">
        <v>92</v>
      </c>
      <c r="C144" s="169" t="s">
        <v>376</v>
      </c>
      <c r="D144" s="16" t="s">
        <v>572</v>
      </c>
      <c r="E144" s="22">
        <v>2</v>
      </c>
      <c r="F144" s="54">
        <v>17697</v>
      </c>
      <c r="G144" s="17">
        <v>4.43</v>
      </c>
      <c r="H144" s="22">
        <f t="shared" si="42"/>
        <v>78397.709999999992</v>
      </c>
      <c r="I144" s="31">
        <v>10</v>
      </c>
      <c r="J144" s="31">
        <f t="shared" si="43"/>
        <v>7839.7709999999988</v>
      </c>
      <c r="K144" s="22">
        <v>20</v>
      </c>
      <c r="L144" s="12">
        <f t="shared" si="44"/>
        <v>3539.4</v>
      </c>
      <c r="M144" s="12">
        <v>100</v>
      </c>
      <c r="N144" s="12">
        <f t="shared" si="45"/>
        <v>17697</v>
      </c>
      <c r="O144" s="22"/>
      <c r="P144" s="22">
        <f t="shared" si="46"/>
        <v>0</v>
      </c>
      <c r="Q144" s="31">
        <f t="shared" si="48"/>
        <v>107473.88099999998</v>
      </c>
      <c r="R144" s="236">
        <v>1</v>
      </c>
      <c r="S144" s="12">
        <f t="shared" si="47"/>
        <v>107473.88099999998</v>
      </c>
      <c r="T144" s="210">
        <v>2.34</v>
      </c>
      <c r="U144" s="211">
        <f>H144*T144</f>
        <v>183450.64139999996</v>
      </c>
      <c r="V144" s="170">
        <f>(U144*1.1+(L144+N144+P144))*R144</f>
        <v>223032.10553999996</v>
      </c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>
      <c r="A145" s="58">
        <v>23</v>
      </c>
      <c r="B145" s="237" t="s">
        <v>92</v>
      </c>
      <c r="C145" s="169" t="s">
        <v>29</v>
      </c>
      <c r="D145" s="16" t="s">
        <v>574</v>
      </c>
      <c r="E145" s="22"/>
      <c r="F145" s="54">
        <v>17697</v>
      </c>
      <c r="G145" s="17">
        <v>3.49</v>
      </c>
      <c r="H145" s="22">
        <f t="shared" si="42"/>
        <v>61762.530000000006</v>
      </c>
      <c r="I145" s="31">
        <v>10</v>
      </c>
      <c r="J145" s="31">
        <f t="shared" si="43"/>
        <v>6176.2530000000006</v>
      </c>
      <c r="K145" s="22">
        <v>20</v>
      </c>
      <c r="L145" s="12">
        <f t="shared" si="44"/>
        <v>3539.4</v>
      </c>
      <c r="M145" s="12">
        <v>100</v>
      </c>
      <c r="N145" s="12">
        <f t="shared" si="45"/>
        <v>17697</v>
      </c>
      <c r="O145" s="22"/>
      <c r="P145" s="22">
        <f t="shared" si="46"/>
        <v>0</v>
      </c>
      <c r="Q145" s="31">
        <f t="shared" si="48"/>
        <v>89175.183000000005</v>
      </c>
      <c r="R145" s="236">
        <v>1.75</v>
      </c>
      <c r="S145" s="12">
        <f t="shared" si="47"/>
        <v>156056.57025000002</v>
      </c>
      <c r="T145" s="210">
        <v>2.34</v>
      </c>
      <c r="U145" s="211">
        <f>H145*T145</f>
        <v>144524.32020000002</v>
      </c>
      <c r="V145" s="170">
        <f>(U145*1.1+(L145+N145+P145))*R145</f>
        <v>315373.01638500002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>
      <c r="A146" s="58">
        <v>24</v>
      </c>
      <c r="B146" s="237" t="s">
        <v>92</v>
      </c>
      <c r="C146" s="169" t="s">
        <v>29</v>
      </c>
      <c r="D146" s="16" t="s">
        <v>575</v>
      </c>
      <c r="E146" s="22"/>
      <c r="F146" s="54">
        <v>17697</v>
      </c>
      <c r="G146" s="17">
        <v>3.45</v>
      </c>
      <c r="H146" s="22">
        <f t="shared" si="42"/>
        <v>61054.65</v>
      </c>
      <c r="I146" s="31">
        <v>10</v>
      </c>
      <c r="J146" s="31">
        <f t="shared" si="43"/>
        <v>6105.4650000000001</v>
      </c>
      <c r="K146" s="22">
        <v>20</v>
      </c>
      <c r="L146" s="12">
        <f t="shared" si="44"/>
        <v>3539.4</v>
      </c>
      <c r="M146" s="12">
        <v>100</v>
      </c>
      <c r="N146" s="12">
        <f t="shared" si="45"/>
        <v>17697</v>
      </c>
      <c r="O146" s="22"/>
      <c r="P146" s="22">
        <f t="shared" si="46"/>
        <v>0</v>
      </c>
      <c r="Q146" s="31">
        <f t="shared" si="48"/>
        <v>88396.514999999999</v>
      </c>
      <c r="R146" s="236">
        <v>1.75</v>
      </c>
      <c r="S146" s="12">
        <f t="shared" si="47"/>
        <v>154693.90125</v>
      </c>
      <c r="T146" s="210">
        <v>2.34</v>
      </c>
      <c r="U146" s="211">
        <f>H146*T146</f>
        <v>142867.88099999999</v>
      </c>
      <c r="V146" s="170">
        <f>(U146*1.1+(L146+N146+P146))*R146</f>
        <v>312184.370925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>
      <c r="A147" s="58">
        <v>25</v>
      </c>
      <c r="B147" s="237" t="s">
        <v>92</v>
      </c>
      <c r="C147" s="35" t="s">
        <v>29</v>
      </c>
      <c r="D147" s="28" t="s">
        <v>576</v>
      </c>
      <c r="E147" s="31"/>
      <c r="F147" s="30">
        <v>17697</v>
      </c>
      <c r="G147" s="37">
        <v>3.41</v>
      </c>
      <c r="H147" s="133">
        <f t="shared" si="42"/>
        <v>60346.770000000004</v>
      </c>
      <c r="I147" s="31">
        <v>10</v>
      </c>
      <c r="J147" s="31">
        <f t="shared" si="43"/>
        <v>6034.6770000000006</v>
      </c>
      <c r="K147" s="22">
        <v>20</v>
      </c>
      <c r="L147" s="12">
        <f t="shared" si="44"/>
        <v>3539.4</v>
      </c>
      <c r="M147" s="12">
        <v>100</v>
      </c>
      <c r="N147" s="12">
        <f t="shared" si="45"/>
        <v>17697</v>
      </c>
      <c r="O147" s="22"/>
      <c r="P147" s="22">
        <f t="shared" si="46"/>
        <v>0</v>
      </c>
      <c r="Q147" s="31">
        <f t="shared" si="48"/>
        <v>87617.847000000009</v>
      </c>
      <c r="R147" s="236">
        <v>1.75</v>
      </c>
      <c r="S147" s="12">
        <f t="shared" si="47"/>
        <v>153331.23225</v>
      </c>
      <c r="T147" s="210">
        <v>2.34</v>
      </c>
      <c r="U147" s="211">
        <f>H147*T147</f>
        <v>141211.4418</v>
      </c>
      <c r="V147" s="170">
        <f>(U147*1.1+(L147+N147+P147))*R147</f>
        <v>308995.72546500002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>
      <c r="A148" s="58"/>
      <c r="B148" s="128" t="s">
        <v>3</v>
      </c>
      <c r="C148" s="58"/>
      <c r="D148" s="252"/>
      <c r="E148" s="253"/>
      <c r="F148" s="252"/>
      <c r="G148" s="17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84">
        <f>SUM(R123:R147)</f>
        <v>34.75</v>
      </c>
      <c r="S148" s="94">
        <f t="shared" ref="S148:V148" si="54">SUM(S123:S147)</f>
        <v>3386745.6779999998</v>
      </c>
      <c r="T148" s="84"/>
      <c r="U148" s="94"/>
      <c r="V148" s="94">
        <f t="shared" si="54"/>
        <v>6930183.4255199982</v>
      </c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>
      <c r="A149" s="129"/>
      <c r="B149" s="130"/>
      <c r="C149" s="129"/>
      <c r="D149" s="180"/>
      <c r="E149" s="251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05"/>
      <c r="S149" s="95"/>
      <c r="T149" s="184"/>
      <c r="V149" s="184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>
      <c r="A150" s="129"/>
      <c r="B150" s="130"/>
      <c r="C150" s="129"/>
      <c r="D150" s="180"/>
      <c r="E150" s="251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05"/>
      <c r="S150" s="95"/>
      <c r="T150" s="184"/>
      <c r="V150" s="184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>
      <c r="A151" s="126"/>
      <c r="B151" s="126"/>
      <c r="C151" s="357" t="s">
        <v>124</v>
      </c>
      <c r="D151" s="357"/>
      <c r="E151" s="357"/>
      <c r="F151" s="357"/>
      <c r="G151" s="357"/>
      <c r="H151" s="357"/>
      <c r="I151" s="357"/>
      <c r="J151" s="357"/>
      <c r="K151" s="357"/>
      <c r="L151" s="357"/>
      <c r="T151" s="184"/>
      <c r="V151" s="184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>
      <c r="A152" s="58">
        <v>1</v>
      </c>
      <c r="B152" s="237" t="s">
        <v>91</v>
      </c>
      <c r="C152" s="169" t="s">
        <v>25</v>
      </c>
      <c r="D152" s="16" t="s">
        <v>577</v>
      </c>
      <c r="E152" s="16" t="s">
        <v>11</v>
      </c>
      <c r="F152" s="54">
        <v>17697</v>
      </c>
      <c r="G152" s="17">
        <v>4.53</v>
      </c>
      <c r="H152" s="22">
        <f t="shared" ref="H152:H157" si="55">F152*G152</f>
        <v>80167.41</v>
      </c>
      <c r="I152" s="31">
        <v>10</v>
      </c>
      <c r="J152" s="31">
        <f t="shared" ref="J152:J157" si="56">F152*G152*I152/100</f>
        <v>8016.7410000000009</v>
      </c>
      <c r="K152" s="22">
        <v>20</v>
      </c>
      <c r="L152" s="12">
        <f t="shared" ref="L152:L157" si="57">K152*F152/100</f>
        <v>3539.4</v>
      </c>
      <c r="M152" s="12">
        <v>100</v>
      </c>
      <c r="N152" s="12">
        <f t="shared" ref="N152:N157" si="58">F152*M152/100</f>
        <v>17697</v>
      </c>
      <c r="O152" s="22">
        <v>25</v>
      </c>
      <c r="P152" s="22">
        <f t="shared" ref="P152:P157" si="59">O152*F152/100</f>
        <v>4424.25</v>
      </c>
      <c r="Q152" s="31">
        <f>H152+L152+N152+P152+J152</f>
        <v>113844.80099999999</v>
      </c>
      <c r="R152" s="236">
        <v>1</v>
      </c>
      <c r="S152" s="12">
        <f t="shared" ref="S152:S157" si="60">Q152*R152</f>
        <v>113844.80099999999</v>
      </c>
      <c r="T152" s="210">
        <v>2.34</v>
      </c>
      <c r="U152" s="211">
        <f>H152*T152</f>
        <v>187591.73939999999</v>
      </c>
      <c r="V152" s="170">
        <f>(U152*1.1+(L152+N152+P152))*R152</f>
        <v>232011.56333999999</v>
      </c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16.8">
      <c r="A153" s="58">
        <v>2</v>
      </c>
      <c r="B153" s="238" t="s">
        <v>175</v>
      </c>
      <c r="C153" s="169" t="s">
        <v>25</v>
      </c>
      <c r="D153" s="16" t="s">
        <v>577</v>
      </c>
      <c r="E153" s="16" t="s">
        <v>11</v>
      </c>
      <c r="F153" s="54">
        <v>17697</v>
      </c>
      <c r="G153" s="17">
        <v>4.53</v>
      </c>
      <c r="H153" s="22">
        <f>F153*G153</f>
        <v>80167.41</v>
      </c>
      <c r="I153" s="31">
        <v>10</v>
      </c>
      <c r="J153" s="31">
        <f>F153*G153*I153/100</f>
        <v>8016.7410000000009</v>
      </c>
      <c r="K153" s="22">
        <v>20</v>
      </c>
      <c r="L153" s="12">
        <f>K153*F153/100</f>
        <v>3539.4</v>
      </c>
      <c r="M153" s="12">
        <v>100</v>
      </c>
      <c r="N153" s="12">
        <f>F153*M153/100</f>
        <v>17697</v>
      </c>
      <c r="O153" s="22"/>
      <c r="P153" s="22">
        <f>O153*F153/100</f>
        <v>0</v>
      </c>
      <c r="Q153" s="31">
        <f>H153+L153+N153+P153+J153</f>
        <v>109420.55099999999</v>
      </c>
      <c r="R153" s="236">
        <v>0.75</v>
      </c>
      <c r="S153" s="12">
        <f>Q153*R153</f>
        <v>82065.413249999998</v>
      </c>
      <c r="T153" s="210">
        <v>2.34</v>
      </c>
      <c r="U153" s="211">
        <f>H153*T153</f>
        <v>187591.73939999999</v>
      </c>
      <c r="V153" s="170">
        <f>(U153*1.1+(L153+N153+P153))*R153</f>
        <v>170690.48500499999</v>
      </c>
      <c r="W153" s="180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16.8">
      <c r="A154" s="58">
        <v>3</v>
      </c>
      <c r="B154" s="238" t="s">
        <v>175</v>
      </c>
      <c r="C154" s="169" t="s">
        <v>29</v>
      </c>
      <c r="D154" s="16" t="s">
        <v>437</v>
      </c>
      <c r="E154" s="16" t="s">
        <v>11</v>
      </c>
      <c r="F154" s="54">
        <v>17697</v>
      </c>
      <c r="G154" s="17">
        <v>3.36</v>
      </c>
      <c r="H154" s="22">
        <f t="shared" si="55"/>
        <v>59461.919999999998</v>
      </c>
      <c r="I154" s="31">
        <v>10</v>
      </c>
      <c r="J154" s="31">
        <f t="shared" si="56"/>
        <v>5946.1919999999991</v>
      </c>
      <c r="K154" s="22">
        <v>20</v>
      </c>
      <c r="L154" s="12">
        <f t="shared" si="57"/>
        <v>3539.4</v>
      </c>
      <c r="M154" s="12">
        <v>100</v>
      </c>
      <c r="N154" s="12">
        <f t="shared" si="58"/>
        <v>17697</v>
      </c>
      <c r="O154" s="22"/>
      <c r="P154" s="22">
        <f t="shared" si="59"/>
        <v>0</v>
      </c>
      <c r="Q154" s="31">
        <f t="shared" ref="Q154:Q157" si="61">H154+L154+N154+P154+J154</f>
        <v>86644.512000000002</v>
      </c>
      <c r="R154" s="236">
        <v>1.75</v>
      </c>
      <c r="S154" s="12">
        <f t="shared" si="60"/>
        <v>151627.89600000001</v>
      </c>
      <c r="T154" s="210">
        <v>2.34</v>
      </c>
      <c r="U154" s="211">
        <f>H154*T154</f>
        <v>139140.8928</v>
      </c>
      <c r="V154" s="170">
        <f>(U154*1.1+(L154+N154+P154))*R154</f>
        <v>305009.91864000005</v>
      </c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6.8">
      <c r="A155" s="58">
        <v>4</v>
      </c>
      <c r="B155" s="238" t="s">
        <v>175</v>
      </c>
      <c r="C155" s="35" t="s">
        <v>25</v>
      </c>
      <c r="D155" s="28" t="s">
        <v>164</v>
      </c>
      <c r="E155" s="31"/>
      <c r="F155" s="30">
        <v>17697</v>
      </c>
      <c r="G155" s="37">
        <v>4.53</v>
      </c>
      <c r="H155" s="133">
        <f t="shared" si="55"/>
        <v>80167.41</v>
      </c>
      <c r="I155" s="31">
        <v>10</v>
      </c>
      <c r="J155" s="31">
        <f t="shared" si="56"/>
        <v>8016.7410000000009</v>
      </c>
      <c r="K155" s="22">
        <v>20</v>
      </c>
      <c r="L155" s="12">
        <f t="shared" si="57"/>
        <v>3539.4</v>
      </c>
      <c r="M155" s="12">
        <v>100</v>
      </c>
      <c r="N155" s="12">
        <f t="shared" si="58"/>
        <v>17697</v>
      </c>
      <c r="O155" s="22"/>
      <c r="P155" s="22">
        <f t="shared" si="59"/>
        <v>0</v>
      </c>
      <c r="Q155" s="31">
        <f t="shared" si="61"/>
        <v>109420.55099999999</v>
      </c>
      <c r="R155" s="236">
        <v>2.5</v>
      </c>
      <c r="S155" s="12">
        <f t="shared" si="60"/>
        <v>273551.3775</v>
      </c>
      <c r="T155" s="210">
        <v>2.34</v>
      </c>
      <c r="U155" s="211">
        <f>H155*T155</f>
        <v>187591.73939999999</v>
      </c>
      <c r="V155" s="170">
        <f>(U155*1.1+(L155+N155+P155))*R155</f>
        <v>568968.28334999993</v>
      </c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16.8">
      <c r="A156" s="58">
        <v>5</v>
      </c>
      <c r="B156" s="238" t="s">
        <v>175</v>
      </c>
      <c r="C156" s="169" t="s">
        <v>25</v>
      </c>
      <c r="D156" s="16" t="s">
        <v>578</v>
      </c>
      <c r="E156" s="16" t="s">
        <v>11</v>
      </c>
      <c r="F156" s="54">
        <v>17697</v>
      </c>
      <c r="G156" s="17">
        <v>4.53</v>
      </c>
      <c r="H156" s="22">
        <f t="shared" si="55"/>
        <v>80167.41</v>
      </c>
      <c r="I156" s="31">
        <v>10</v>
      </c>
      <c r="J156" s="31">
        <f t="shared" si="56"/>
        <v>8016.7410000000009</v>
      </c>
      <c r="K156" s="22">
        <v>20</v>
      </c>
      <c r="L156" s="12">
        <f t="shared" si="57"/>
        <v>3539.4</v>
      </c>
      <c r="M156" s="12">
        <v>100</v>
      </c>
      <c r="N156" s="12">
        <f t="shared" si="58"/>
        <v>17697</v>
      </c>
      <c r="O156" s="22"/>
      <c r="P156" s="22">
        <f t="shared" si="59"/>
        <v>0</v>
      </c>
      <c r="Q156" s="31">
        <f t="shared" si="61"/>
        <v>109420.55099999999</v>
      </c>
      <c r="R156" s="236">
        <v>1.75</v>
      </c>
      <c r="S156" s="12">
        <f t="shared" si="60"/>
        <v>191485.96424999999</v>
      </c>
      <c r="T156" s="210">
        <v>2.34</v>
      </c>
      <c r="U156" s="211">
        <f>H156*T156</f>
        <v>187591.73939999999</v>
      </c>
      <c r="V156" s="170">
        <f>(U156*1.1+(L156+N156+P156))*R156</f>
        <v>398277.79834500002</v>
      </c>
      <c r="W156" s="180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16.8">
      <c r="A157" s="58">
        <v>6</v>
      </c>
      <c r="B157" s="238" t="s">
        <v>175</v>
      </c>
      <c r="C157" s="169" t="s">
        <v>25</v>
      </c>
      <c r="D157" s="16" t="s">
        <v>579</v>
      </c>
      <c r="E157" s="22" t="s">
        <v>11</v>
      </c>
      <c r="F157" s="54">
        <v>17697</v>
      </c>
      <c r="G157" s="16">
        <v>4.4000000000000004</v>
      </c>
      <c r="H157" s="22">
        <f t="shared" si="55"/>
        <v>77866.8</v>
      </c>
      <c r="I157" s="31">
        <v>10</v>
      </c>
      <c r="J157" s="31">
        <f t="shared" si="56"/>
        <v>7786.68</v>
      </c>
      <c r="K157" s="22">
        <v>20</v>
      </c>
      <c r="L157" s="12">
        <f t="shared" si="57"/>
        <v>3539.4</v>
      </c>
      <c r="M157" s="12">
        <v>100</v>
      </c>
      <c r="N157" s="12">
        <f t="shared" si="58"/>
        <v>17697</v>
      </c>
      <c r="O157" s="22"/>
      <c r="P157" s="22">
        <f t="shared" si="59"/>
        <v>0</v>
      </c>
      <c r="Q157" s="31">
        <f t="shared" si="61"/>
        <v>106889.88</v>
      </c>
      <c r="R157" s="236">
        <v>1.75</v>
      </c>
      <c r="S157" s="12">
        <f t="shared" si="60"/>
        <v>187057.29</v>
      </c>
      <c r="T157" s="210">
        <v>2.34</v>
      </c>
      <c r="U157" s="211">
        <f>H157*T157</f>
        <v>182208.31200000001</v>
      </c>
      <c r="V157" s="170">
        <f>(U157*1.1+(L157+N157+P157))*R157</f>
        <v>387914.70060000004</v>
      </c>
      <c r="W157" s="180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>
      <c r="A158" s="58"/>
      <c r="B158" s="128" t="s">
        <v>3</v>
      </c>
      <c r="C158" s="58"/>
      <c r="D158" s="252"/>
      <c r="E158" s="253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84">
        <f>SUM(R152:R157)</f>
        <v>9.5</v>
      </c>
      <c r="S158" s="94">
        <f t="shared" ref="S158:V158" si="62">SUM(S152:S157)</f>
        <v>999632.74200000009</v>
      </c>
      <c r="T158" s="84"/>
      <c r="U158" s="94"/>
      <c r="V158" s="94">
        <f t="shared" si="62"/>
        <v>2062872.7492800001</v>
      </c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>
      <c r="A159" s="126"/>
      <c r="B159" s="126"/>
      <c r="C159" s="126"/>
      <c r="R159" s="349"/>
      <c r="T159" s="184"/>
      <c r="V159" s="184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14.4">
      <c r="A160" s="181"/>
      <c r="B160" s="254"/>
      <c r="C160" s="132" t="s">
        <v>122</v>
      </c>
      <c r="D160" s="255"/>
      <c r="E160" s="256"/>
      <c r="T160" s="184"/>
      <c r="V160" s="184"/>
    </row>
    <row r="161" spans="1:72" ht="30.75" customHeight="1">
      <c r="A161" s="23">
        <v>1</v>
      </c>
      <c r="B161" s="79" t="s">
        <v>123</v>
      </c>
      <c r="C161" s="169" t="s">
        <v>25</v>
      </c>
      <c r="D161" s="141" t="s">
        <v>580</v>
      </c>
      <c r="E161" s="141" t="s">
        <v>135</v>
      </c>
      <c r="F161" s="54">
        <v>17697</v>
      </c>
      <c r="G161" s="17">
        <v>4.53</v>
      </c>
      <c r="H161" s="22">
        <f>F161*G161</f>
        <v>80167.41</v>
      </c>
      <c r="I161" s="31">
        <v>10</v>
      </c>
      <c r="J161" s="31">
        <f>F161*G161*I161/100</f>
        <v>8016.7410000000009</v>
      </c>
      <c r="K161" s="22">
        <v>20</v>
      </c>
      <c r="L161" s="12">
        <f>K161*F161/100</f>
        <v>3539.4</v>
      </c>
      <c r="M161" s="12">
        <v>100</v>
      </c>
      <c r="N161" s="12">
        <f>F161*M161/100</f>
        <v>17697</v>
      </c>
      <c r="O161" s="22"/>
      <c r="P161" s="22">
        <f>O161*F161/100</f>
        <v>0</v>
      </c>
      <c r="Q161" s="31">
        <f>H161+L161+N161+P161+J161</f>
        <v>109420.55099999999</v>
      </c>
      <c r="R161" s="236">
        <v>1</v>
      </c>
      <c r="S161" s="12">
        <f>Q161*R161</f>
        <v>109420.55099999999</v>
      </c>
      <c r="T161" s="210">
        <v>2.34</v>
      </c>
      <c r="U161" s="211">
        <f>H161*T161</f>
        <v>187591.73939999999</v>
      </c>
      <c r="V161" s="170">
        <f>(U161*1.1+(L161+N161+P161))*R161</f>
        <v>227587.31333999999</v>
      </c>
    </row>
    <row r="162" spans="1:72" ht="29.25" customHeight="1">
      <c r="A162" s="23">
        <v>2</v>
      </c>
      <c r="B162" s="79" t="s">
        <v>123</v>
      </c>
      <c r="C162" s="239" t="s">
        <v>25</v>
      </c>
      <c r="D162" s="141" t="s">
        <v>580</v>
      </c>
      <c r="E162" s="141" t="s">
        <v>135</v>
      </c>
      <c r="F162" s="54">
        <v>17697</v>
      </c>
      <c r="G162" s="17">
        <v>4.53</v>
      </c>
      <c r="H162" s="22">
        <f>F162*G162</f>
        <v>80167.41</v>
      </c>
      <c r="I162" s="31">
        <v>10</v>
      </c>
      <c r="J162" s="31">
        <f>F162*G162*I162/100</f>
        <v>8016.7410000000009</v>
      </c>
      <c r="K162" s="22">
        <v>20</v>
      </c>
      <c r="L162" s="12">
        <f>K162*F162/100</f>
        <v>3539.4</v>
      </c>
      <c r="M162" s="12">
        <v>100</v>
      </c>
      <c r="N162" s="12">
        <f>F162*M162/100</f>
        <v>17697</v>
      </c>
      <c r="O162" s="22"/>
      <c r="P162" s="22">
        <f>O162*F162/100</f>
        <v>0</v>
      </c>
      <c r="Q162" s="31">
        <f>H162+L162+N162+P162+J162</f>
        <v>109420.55099999999</v>
      </c>
      <c r="R162" s="236">
        <v>0.5</v>
      </c>
      <c r="S162" s="12">
        <f>Q162*R162</f>
        <v>54710.275499999996</v>
      </c>
      <c r="T162" s="210">
        <v>2.34</v>
      </c>
      <c r="U162" s="211">
        <f>H162*T162</f>
        <v>187591.73939999999</v>
      </c>
      <c r="V162" s="170">
        <f>(U162*1.1+(L162+N162+P162))*R162</f>
        <v>113793.65667</v>
      </c>
    </row>
    <row r="163" spans="1:72" ht="27" customHeight="1">
      <c r="A163" s="23">
        <v>3</v>
      </c>
      <c r="B163" s="79" t="s">
        <v>123</v>
      </c>
      <c r="C163" s="23" t="s">
        <v>25</v>
      </c>
      <c r="D163" s="257" t="s">
        <v>581</v>
      </c>
      <c r="E163" s="16" t="s">
        <v>11</v>
      </c>
      <c r="F163" s="54">
        <v>17697</v>
      </c>
      <c r="G163" s="17">
        <v>4.53</v>
      </c>
      <c r="H163" s="22">
        <f>F163*G163</f>
        <v>80167.41</v>
      </c>
      <c r="I163" s="31">
        <v>10</v>
      </c>
      <c r="J163" s="31">
        <f>F163*G163*I163/100</f>
        <v>8016.7410000000009</v>
      </c>
      <c r="K163" s="22">
        <v>20</v>
      </c>
      <c r="L163" s="12">
        <f>K163*F163/100</f>
        <v>3539.4</v>
      </c>
      <c r="M163" s="12"/>
      <c r="N163" s="12">
        <f>F163*M163/100</f>
        <v>0</v>
      </c>
      <c r="O163" s="22"/>
      <c r="P163" s="22">
        <f>O163*F163/100</f>
        <v>0</v>
      </c>
      <c r="Q163" s="31">
        <f>H163+L163+N163+P163+J163</f>
        <v>91723.550999999992</v>
      </c>
      <c r="R163" s="236">
        <v>1</v>
      </c>
      <c r="S163" s="12">
        <f>Q163*R163</f>
        <v>91723.550999999992</v>
      </c>
      <c r="T163" s="210">
        <v>2.34</v>
      </c>
      <c r="U163" s="211">
        <f>H163*T163</f>
        <v>187591.73939999999</v>
      </c>
      <c r="V163" s="170">
        <f>(U163*1.1+(L163+N163+P163))*R163</f>
        <v>209890.31333999999</v>
      </c>
    </row>
    <row r="164" spans="1:72" ht="14.4">
      <c r="A164" s="258"/>
      <c r="B164" s="259" t="s">
        <v>34</v>
      </c>
      <c r="C164" s="258"/>
      <c r="D164" s="258"/>
      <c r="E164" s="258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84">
        <f>SUM(R161:R163)</f>
        <v>2.5</v>
      </c>
      <c r="S164" s="94">
        <f t="shared" ref="S164:V164" si="63">SUM(S161:S163)</f>
        <v>255854.3775</v>
      </c>
      <c r="T164" s="94"/>
      <c r="U164" s="94"/>
      <c r="V164" s="94">
        <f t="shared" si="63"/>
        <v>551271.28334999993</v>
      </c>
    </row>
    <row r="165" spans="1:72">
      <c r="A165" s="126"/>
      <c r="B165" s="126"/>
      <c r="C165" s="126"/>
      <c r="R165" s="271">
        <v>2.5</v>
      </c>
      <c r="T165" s="184"/>
      <c r="V165" s="184"/>
    </row>
    <row r="166" spans="1:72" s="261" customFormat="1" ht="13.8">
      <c r="A166" s="180"/>
      <c r="B166" s="260"/>
      <c r="C166" s="194" t="s">
        <v>162</v>
      </c>
      <c r="D166" s="180"/>
      <c r="E166" s="251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350"/>
      <c r="S166" s="181"/>
      <c r="T166" s="251"/>
      <c r="U166" s="351"/>
      <c r="V166" s="251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</row>
    <row r="167" spans="1:72" ht="21.75" customHeight="1">
      <c r="A167" s="32">
        <v>1</v>
      </c>
      <c r="B167" s="240" t="s">
        <v>137</v>
      </c>
      <c r="C167" s="35" t="s">
        <v>25</v>
      </c>
      <c r="D167" s="16" t="s">
        <v>405</v>
      </c>
      <c r="E167" s="22" t="s">
        <v>135</v>
      </c>
      <c r="F167" s="54">
        <v>17697</v>
      </c>
      <c r="G167" s="17">
        <v>4.53</v>
      </c>
      <c r="H167" s="22">
        <f t="shared" ref="H167:H175" si="64">F167*G167</f>
        <v>80167.41</v>
      </c>
      <c r="I167" s="31">
        <v>10</v>
      </c>
      <c r="J167" s="31">
        <f t="shared" ref="J167:J175" si="65">F167*G167*I167/100</f>
        <v>8016.7410000000009</v>
      </c>
      <c r="K167" s="22"/>
      <c r="L167" s="12">
        <f t="shared" ref="L167:L175" si="66">K167*F167/100</f>
        <v>0</v>
      </c>
      <c r="M167" s="12"/>
      <c r="N167" s="12">
        <f t="shared" ref="N167:N175" si="67">F167*M167/100</f>
        <v>0</v>
      </c>
      <c r="O167" s="22">
        <v>25</v>
      </c>
      <c r="P167" s="22">
        <f t="shared" ref="P167:P175" si="68">O167*F167/100</f>
        <v>4424.25</v>
      </c>
      <c r="Q167" s="22">
        <f t="shared" ref="Q167:Q175" si="69">H167+J167+L167+N167+P167</f>
        <v>92608.400999999998</v>
      </c>
      <c r="R167" s="236">
        <v>1</v>
      </c>
      <c r="S167" s="12">
        <f t="shared" ref="S167:S175" si="70">Q167*R167</f>
        <v>92608.400999999998</v>
      </c>
      <c r="T167" s="210">
        <v>2.34</v>
      </c>
      <c r="U167" s="211">
        <f>H167*T167</f>
        <v>187591.73939999999</v>
      </c>
      <c r="V167" s="170">
        <f>(U167*1.1+(L167+N167+P167))*R167</f>
        <v>210775.16334</v>
      </c>
    </row>
    <row r="168" spans="1:72" ht="24" customHeight="1">
      <c r="A168" s="32">
        <v>2</v>
      </c>
      <c r="B168" s="49" t="s">
        <v>138</v>
      </c>
      <c r="C168" s="32" t="s">
        <v>25</v>
      </c>
      <c r="D168" s="17" t="s">
        <v>582</v>
      </c>
      <c r="E168" s="22" t="s">
        <v>135</v>
      </c>
      <c r="F168" s="54">
        <v>17697</v>
      </c>
      <c r="G168" s="17">
        <v>4.53</v>
      </c>
      <c r="H168" s="22">
        <f t="shared" si="64"/>
        <v>80167.41</v>
      </c>
      <c r="I168" s="31">
        <v>10</v>
      </c>
      <c r="J168" s="31">
        <f t="shared" si="65"/>
        <v>8016.7410000000009</v>
      </c>
      <c r="K168" s="22"/>
      <c r="L168" s="12">
        <f t="shared" si="66"/>
        <v>0</v>
      </c>
      <c r="M168" s="12"/>
      <c r="N168" s="12">
        <f t="shared" si="67"/>
        <v>0</v>
      </c>
      <c r="O168" s="22"/>
      <c r="P168" s="22">
        <f t="shared" si="68"/>
        <v>0</v>
      </c>
      <c r="Q168" s="22">
        <f t="shared" si="69"/>
        <v>88184.150999999998</v>
      </c>
      <c r="R168" s="236">
        <v>1.75</v>
      </c>
      <c r="S168" s="12">
        <f t="shared" si="70"/>
        <v>154322.26425000001</v>
      </c>
      <c r="T168" s="210">
        <v>2.34</v>
      </c>
      <c r="U168" s="211">
        <f>H168*T168</f>
        <v>187591.73939999999</v>
      </c>
      <c r="V168" s="170">
        <f>(U168*1.1+(L168+N168+P168))*R168</f>
        <v>361114.09834500001</v>
      </c>
    </row>
    <row r="169" spans="1:72" ht="24.6" customHeight="1">
      <c r="A169" s="32">
        <v>4</v>
      </c>
      <c r="B169" s="49" t="s">
        <v>409</v>
      </c>
      <c r="C169" s="32" t="s">
        <v>29</v>
      </c>
      <c r="D169" s="17" t="s">
        <v>98</v>
      </c>
      <c r="E169" s="65"/>
      <c r="F169" s="54">
        <v>17697</v>
      </c>
      <c r="G169" s="17">
        <v>3.53</v>
      </c>
      <c r="H169" s="22">
        <f t="shared" si="64"/>
        <v>62470.409999999996</v>
      </c>
      <c r="I169" s="31">
        <v>10</v>
      </c>
      <c r="J169" s="31">
        <f t="shared" si="65"/>
        <v>6247.0410000000002</v>
      </c>
      <c r="K169" s="22"/>
      <c r="L169" s="12">
        <f t="shared" si="66"/>
        <v>0</v>
      </c>
      <c r="M169" s="12"/>
      <c r="N169" s="12">
        <f t="shared" si="67"/>
        <v>0</v>
      </c>
      <c r="O169" s="22"/>
      <c r="P169" s="22">
        <f t="shared" si="68"/>
        <v>0</v>
      </c>
      <c r="Q169" s="22">
        <f t="shared" si="69"/>
        <v>68717.451000000001</v>
      </c>
      <c r="R169" s="236">
        <v>2</v>
      </c>
      <c r="S169" s="12">
        <f t="shared" si="70"/>
        <v>137434.902</v>
      </c>
      <c r="T169" s="210">
        <v>2.34</v>
      </c>
      <c r="U169" s="211">
        <f>H169*T169</f>
        <v>146180.75939999998</v>
      </c>
      <c r="V169" s="170">
        <f>(U169*1.1+(L169+N169+P169))*R169</f>
        <v>321597.67067999998</v>
      </c>
      <c r="W169" s="180"/>
    </row>
    <row r="170" spans="1:72" ht="30.6" customHeight="1">
      <c r="A170" s="32">
        <v>5</v>
      </c>
      <c r="B170" s="49" t="s">
        <v>138</v>
      </c>
      <c r="C170" s="32" t="s">
        <v>29</v>
      </c>
      <c r="D170" s="59" t="s">
        <v>583</v>
      </c>
      <c r="E170" s="22"/>
      <c r="F170" s="54">
        <v>17697</v>
      </c>
      <c r="G170" s="17">
        <v>3.65</v>
      </c>
      <c r="H170" s="22">
        <f>F170*G170</f>
        <v>64594.049999999996</v>
      </c>
      <c r="I170" s="31">
        <v>10</v>
      </c>
      <c r="J170" s="31">
        <f>F170*G170*I170/100</f>
        <v>6459.4049999999997</v>
      </c>
      <c r="K170" s="22"/>
      <c r="L170" s="12">
        <f>K170*F170/100</f>
        <v>0</v>
      </c>
      <c r="M170" s="12"/>
      <c r="N170" s="12">
        <f t="shared" si="67"/>
        <v>0</v>
      </c>
      <c r="O170" s="22"/>
      <c r="P170" s="22">
        <f>O170*F170/100</f>
        <v>0</v>
      </c>
      <c r="Q170" s="8">
        <f>H170+J170+L170+N170+P170</f>
        <v>71053.455000000002</v>
      </c>
      <c r="R170" s="236">
        <v>1.5</v>
      </c>
      <c r="S170" s="12">
        <f t="shared" si="70"/>
        <v>106580.1825</v>
      </c>
      <c r="T170" s="210">
        <v>2.34</v>
      </c>
      <c r="U170" s="211">
        <f>H170*T170</f>
        <v>151150.07699999999</v>
      </c>
      <c r="V170" s="170">
        <f>(U170*1.1+(L170+N170+P170))*R170</f>
        <v>249397.62705000001</v>
      </c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21">
      <c r="A171" s="32">
        <v>6</v>
      </c>
      <c r="B171" s="49" t="s">
        <v>138</v>
      </c>
      <c r="C171" s="35" t="s">
        <v>25</v>
      </c>
      <c r="D171" s="16" t="s">
        <v>405</v>
      </c>
      <c r="E171" s="22" t="s">
        <v>135</v>
      </c>
      <c r="F171" s="54">
        <v>17697</v>
      </c>
      <c r="G171" s="17">
        <v>4.53</v>
      </c>
      <c r="H171" s="22">
        <f t="shared" si="64"/>
        <v>80167.41</v>
      </c>
      <c r="I171" s="31">
        <v>10</v>
      </c>
      <c r="J171" s="31">
        <f t="shared" si="65"/>
        <v>8016.7410000000009</v>
      </c>
      <c r="K171" s="22"/>
      <c r="L171" s="12">
        <f t="shared" si="66"/>
        <v>0</v>
      </c>
      <c r="M171" s="12"/>
      <c r="N171" s="12">
        <f t="shared" si="67"/>
        <v>0</v>
      </c>
      <c r="O171" s="22"/>
      <c r="P171" s="22">
        <f t="shared" si="68"/>
        <v>0</v>
      </c>
      <c r="Q171" s="178">
        <f t="shared" si="69"/>
        <v>88184.150999999998</v>
      </c>
      <c r="R171" s="236">
        <v>0.5</v>
      </c>
      <c r="S171" s="12">
        <f t="shared" si="70"/>
        <v>44092.075499999999</v>
      </c>
      <c r="T171" s="210">
        <v>2.34</v>
      </c>
      <c r="U171" s="211">
        <f>H171*T171</f>
        <v>187591.73939999999</v>
      </c>
      <c r="V171" s="170">
        <f>(U171*1.1+(L171+N171+P171))*R171</f>
        <v>103175.45667</v>
      </c>
      <c r="W171" s="180"/>
    </row>
    <row r="172" spans="1:72" s="176" customFormat="1" ht="21">
      <c r="A172" s="32">
        <v>7</v>
      </c>
      <c r="B172" s="49" t="s">
        <v>138</v>
      </c>
      <c r="C172" s="32" t="s">
        <v>27</v>
      </c>
      <c r="D172" s="17" t="s">
        <v>584</v>
      </c>
      <c r="E172" s="22">
        <v>1</v>
      </c>
      <c r="F172" s="54">
        <v>17697</v>
      </c>
      <c r="G172" s="17">
        <v>4.41</v>
      </c>
      <c r="H172" s="22">
        <f t="shared" si="64"/>
        <v>78043.77</v>
      </c>
      <c r="I172" s="31">
        <v>10</v>
      </c>
      <c r="J172" s="31">
        <f t="shared" si="65"/>
        <v>7804.3770000000004</v>
      </c>
      <c r="K172" s="22"/>
      <c r="L172" s="12">
        <f t="shared" si="66"/>
        <v>0</v>
      </c>
      <c r="M172" s="12"/>
      <c r="N172" s="12">
        <f t="shared" si="67"/>
        <v>0</v>
      </c>
      <c r="O172" s="22"/>
      <c r="P172" s="22">
        <f t="shared" si="68"/>
        <v>0</v>
      </c>
      <c r="Q172" s="22">
        <f t="shared" si="69"/>
        <v>85848.146999999997</v>
      </c>
      <c r="R172" s="236">
        <v>0.5</v>
      </c>
      <c r="S172" s="12">
        <f t="shared" si="70"/>
        <v>42924.073499999999</v>
      </c>
      <c r="T172" s="210">
        <v>2.34</v>
      </c>
      <c r="U172" s="211">
        <f>H172*T172</f>
        <v>182622.42180000001</v>
      </c>
      <c r="V172" s="170">
        <f>(U172*1.1+(L172+N172+P172))*R172</f>
        <v>100442.33199000002</v>
      </c>
    </row>
    <row r="173" spans="1:72" ht="21">
      <c r="A173" s="32">
        <v>8</v>
      </c>
      <c r="B173" s="49" t="s">
        <v>138</v>
      </c>
      <c r="C173" s="35" t="s">
        <v>36</v>
      </c>
      <c r="D173" s="16" t="s">
        <v>585</v>
      </c>
      <c r="E173" s="22" t="s">
        <v>11</v>
      </c>
      <c r="F173" s="54">
        <v>17697</v>
      </c>
      <c r="G173" s="17">
        <v>5.55</v>
      </c>
      <c r="H173" s="22">
        <f t="shared" si="64"/>
        <v>98218.349999999991</v>
      </c>
      <c r="I173" s="31">
        <v>10</v>
      </c>
      <c r="J173" s="31">
        <f t="shared" si="65"/>
        <v>9821.8349999999991</v>
      </c>
      <c r="K173" s="22"/>
      <c r="L173" s="12">
        <f t="shared" si="66"/>
        <v>0</v>
      </c>
      <c r="M173" s="12"/>
      <c r="N173" s="12">
        <f t="shared" si="67"/>
        <v>0</v>
      </c>
      <c r="O173" s="22"/>
      <c r="P173" s="22">
        <f t="shared" si="68"/>
        <v>0</v>
      </c>
      <c r="Q173" s="22">
        <f t="shared" si="69"/>
        <v>108040.185</v>
      </c>
      <c r="R173" s="236">
        <v>1.75</v>
      </c>
      <c r="S173" s="12">
        <f t="shared" si="70"/>
        <v>189070.32374999998</v>
      </c>
      <c r="T173" s="210">
        <v>2.34</v>
      </c>
      <c r="U173" s="211">
        <f>H173*T173</f>
        <v>229830.93899999995</v>
      </c>
      <c r="V173" s="170">
        <f>(U173*1.1+(L173+N173+P173))*R173</f>
        <v>442424.55757499993</v>
      </c>
      <c r="W173" s="180"/>
    </row>
    <row r="174" spans="1:72" ht="25.2" customHeight="1">
      <c r="A174" s="32">
        <v>9</v>
      </c>
      <c r="B174" s="49" t="s">
        <v>138</v>
      </c>
      <c r="C174" s="32" t="s">
        <v>32</v>
      </c>
      <c r="D174" s="17" t="s">
        <v>586</v>
      </c>
      <c r="E174" s="22"/>
      <c r="F174" s="54">
        <v>17697</v>
      </c>
      <c r="G174" s="17">
        <v>4.1900000000000004</v>
      </c>
      <c r="H174" s="22">
        <f t="shared" si="64"/>
        <v>74150.430000000008</v>
      </c>
      <c r="I174" s="31">
        <v>10</v>
      </c>
      <c r="J174" s="31">
        <f t="shared" si="65"/>
        <v>7415.0430000000006</v>
      </c>
      <c r="K174" s="22"/>
      <c r="L174" s="12">
        <f t="shared" si="66"/>
        <v>0</v>
      </c>
      <c r="M174" s="12"/>
      <c r="N174" s="12">
        <f t="shared" si="67"/>
        <v>0</v>
      </c>
      <c r="O174" s="22"/>
      <c r="P174" s="22">
        <f t="shared" si="68"/>
        <v>0</v>
      </c>
      <c r="Q174" s="22">
        <f t="shared" si="69"/>
        <v>81565.473000000013</v>
      </c>
      <c r="R174" s="236">
        <v>1.25</v>
      </c>
      <c r="S174" s="12">
        <f t="shared" si="70"/>
        <v>101956.84125000001</v>
      </c>
      <c r="T174" s="210">
        <v>2.34</v>
      </c>
      <c r="U174" s="211">
        <f>H174*T174</f>
        <v>173512.0062</v>
      </c>
      <c r="V174" s="170">
        <f>(U174*1.1+(L174+N174+P174))*R174</f>
        <v>238579.00852500001</v>
      </c>
      <c r="W174" s="180"/>
    </row>
    <row r="175" spans="1:72" ht="21">
      <c r="A175" s="32">
        <v>10</v>
      </c>
      <c r="B175" s="49" t="s">
        <v>138</v>
      </c>
      <c r="C175" s="35" t="s">
        <v>25</v>
      </c>
      <c r="D175" s="59" t="s">
        <v>587</v>
      </c>
      <c r="E175" s="22" t="s">
        <v>11</v>
      </c>
      <c r="F175" s="54">
        <v>17697</v>
      </c>
      <c r="G175" s="17">
        <v>4.53</v>
      </c>
      <c r="H175" s="22">
        <f t="shared" si="64"/>
        <v>80167.41</v>
      </c>
      <c r="I175" s="31">
        <v>10</v>
      </c>
      <c r="J175" s="31">
        <f t="shared" si="65"/>
        <v>8016.7410000000009</v>
      </c>
      <c r="K175" s="22"/>
      <c r="L175" s="12">
        <f t="shared" si="66"/>
        <v>0</v>
      </c>
      <c r="M175" s="12"/>
      <c r="N175" s="12">
        <f t="shared" si="67"/>
        <v>0</v>
      </c>
      <c r="O175" s="22"/>
      <c r="P175" s="22">
        <f t="shared" si="68"/>
        <v>0</v>
      </c>
      <c r="Q175" s="22">
        <f t="shared" si="69"/>
        <v>88184.150999999998</v>
      </c>
      <c r="R175" s="236">
        <v>0.25</v>
      </c>
      <c r="S175" s="12">
        <f t="shared" si="70"/>
        <v>22046.03775</v>
      </c>
      <c r="T175" s="210">
        <v>2.34</v>
      </c>
      <c r="U175" s="211">
        <f>H175*T175</f>
        <v>187591.73939999999</v>
      </c>
      <c r="V175" s="170">
        <f>(U175*1.1+(L175+N175+P175))*R175</f>
        <v>51587.728335</v>
      </c>
      <c r="W175" s="180"/>
    </row>
    <row r="176" spans="1:72">
      <c r="A176" s="32"/>
      <c r="B176" s="262" t="s">
        <v>34</v>
      </c>
      <c r="C176" s="32"/>
      <c r="D176" s="18"/>
      <c r="E176" s="65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84">
        <f>SUM(R167:R175)</f>
        <v>10.5</v>
      </c>
      <c r="S176" s="94">
        <f>SUM(S167:S175)</f>
        <v>891035.10149999999</v>
      </c>
      <c r="T176" s="94"/>
      <c r="U176" s="94"/>
      <c r="V176" s="94">
        <f>SUM(V167:V175)</f>
        <v>2079093.6425100002</v>
      </c>
    </row>
    <row r="177" spans="1:72">
      <c r="A177" s="73"/>
      <c r="B177" s="263"/>
      <c r="C177" s="73"/>
      <c r="D177" s="25"/>
      <c r="E177" s="104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41"/>
      <c r="S177" s="98"/>
      <c r="T177" s="98"/>
      <c r="U177" s="98"/>
      <c r="V177" s="98"/>
    </row>
    <row r="178" spans="1:72" s="176" customFormat="1">
      <c r="A178" s="126"/>
      <c r="B178" s="126"/>
      <c r="C178" s="355" t="s">
        <v>301</v>
      </c>
      <c r="D178" s="355"/>
      <c r="E178" s="355"/>
      <c r="F178" s="355"/>
      <c r="G178" s="355"/>
      <c r="H178" s="355"/>
      <c r="I178" s="11"/>
      <c r="J178" s="93"/>
      <c r="K178" s="11"/>
      <c r="L178" s="93"/>
      <c r="M178" s="93"/>
      <c r="N178" s="93"/>
      <c r="O178" s="11"/>
      <c r="P178" s="11"/>
      <c r="Q178" s="11"/>
      <c r="R178" s="347"/>
      <c r="S178" s="93"/>
      <c r="T178" s="184"/>
      <c r="U178" s="270"/>
      <c r="V178" s="184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</row>
    <row r="179" spans="1:72" s="176" customFormat="1" ht="28.5" customHeight="1">
      <c r="A179" s="32">
        <v>1</v>
      </c>
      <c r="B179" s="39" t="s">
        <v>68</v>
      </c>
      <c r="C179" s="35" t="s">
        <v>25</v>
      </c>
      <c r="D179" s="66" t="s">
        <v>588</v>
      </c>
      <c r="E179" s="31" t="s">
        <v>135</v>
      </c>
      <c r="F179" s="30">
        <v>17697</v>
      </c>
      <c r="G179" s="37">
        <v>4.53</v>
      </c>
      <c r="H179" s="31">
        <f>F179*G179</f>
        <v>80167.41</v>
      </c>
      <c r="I179" s="31">
        <v>10</v>
      </c>
      <c r="J179" s="31">
        <f>F179*G179*I179/100</f>
        <v>8016.7410000000009</v>
      </c>
      <c r="K179" s="31"/>
      <c r="L179" s="43">
        <f>K179*F179/100</f>
        <v>0</v>
      </c>
      <c r="M179" s="43">
        <v>100</v>
      </c>
      <c r="N179" s="43">
        <f>F179*M179/100</f>
        <v>17697</v>
      </c>
      <c r="O179" s="31"/>
      <c r="P179" s="31">
        <f>O179*F179/100</f>
        <v>0</v>
      </c>
      <c r="Q179" s="31">
        <f>H179+J179+L179+N179+P179</f>
        <v>105881.151</v>
      </c>
      <c r="R179" s="341">
        <v>1.75</v>
      </c>
      <c r="S179" s="43">
        <f>Q179*R179</f>
        <v>185292.01425000001</v>
      </c>
      <c r="T179" s="210">
        <v>2.34</v>
      </c>
      <c r="U179" s="211">
        <f>H179*T179</f>
        <v>187591.73939999999</v>
      </c>
      <c r="V179" s="170">
        <f>(U179*1.1+(L179+N179+P179))*R179</f>
        <v>392083.84834500001</v>
      </c>
    </row>
    <row r="180" spans="1:72" s="176" customFormat="1" ht="28.5" customHeight="1">
      <c r="A180" s="32">
        <v>2</v>
      </c>
      <c r="B180" s="39" t="s">
        <v>68</v>
      </c>
      <c r="C180" s="35" t="s">
        <v>29</v>
      </c>
      <c r="D180" s="66" t="s">
        <v>589</v>
      </c>
      <c r="E180" s="37"/>
      <c r="F180" s="30">
        <v>17697</v>
      </c>
      <c r="G180" s="28">
        <v>3.32</v>
      </c>
      <c r="H180" s="31">
        <f>F180*G180</f>
        <v>58754.039999999994</v>
      </c>
      <c r="I180" s="31">
        <v>10</v>
      </c>
      <c r="J180" s="31">
        <f>F180*G180*I180/100</f>
        <v>5875.4039999999986</v>
      </c>
      <c r="K180" s="31"/>
      <c r="L180" s="43">
        <f>K180*F180/100</f>
        <v>0</v>
      </c>
      <c r="M180" s="43">
        <v>100</v>
      </c>
      <c r="N180" s="43">
        <f>F180*M180/100</f>
        <v>17697</v>
      </c>
      <c r="O180" s="31"/>
      <c r="P180" s="31">
        <f>O180*F180/100</f>
        <v>0</v>
      </c>
      <c r="Q180" s="31">
        <f>H180+J180+L180+N180+P180</f>
        <v>82326.443999999989</v>
      </c>
      <c r="R180" s="341">
        <v>1.75</v>
      </c>
      <c r="S180" s="43">
        <f>Q180*R180</f>
        <v>144071.27699999997</v>
      </c>
      <c r="T180" s="210">
        <v>2.34</v>
      </c>
      <c r="U180" s="211">
        <f>H180*T180</f>
        <v>137484.45359999998</v>
      </c>
      <c r="V180" s="170">
        <f>(U180*1.1+(L180+N180+P180))*R180</f>
        <v>295627.32318000001</v>
      </c>
    </row>
    <row r="181" spans="1:72" s="176" customFormat="1" ht="33.75" customHeight="1">
      <c r="A181" s="32">
        <v>3</v>
      </c>
      <c r="B181" s="39" t="s">
        <v>68</v>
      </c>
      <c r="C181" s="35" t="s">
        <v>25</v>
      </c>
      <c r="D181" s="66" t="s">
        <v>580</v>
      </c>
      <c r="E181" s="31" t="s">
        <v>135</v>
      </c>
      <c r="F181" s="54">
        <v>17697</v>
      </c>
      <c r="G181" s="37">
        <v>4.53</v>
      </c>
      <c r="H181" s="31">
        <f>F181*G181</f>
        <v>80167.41</v>
      </c>
      <c r="I181" s="31">
        <v>10</v>
      </c>
      <c r="J181" s="31">
        <f>F181*G181*I181/100</f>
        <v>8016.7410000000009</v>
      </c>
      <c r="K181" s="31"/>
      <c r="L181" s="43">
        <f>K181*F181/100</f>
        <v>0</v>
      </c>
      <c r="M181" s="43">
        <v>100</v>
      </c>
      <c r="N181" s="43">
        <f>F181*M181/100</f>
        <v>17697</v>
      </c>
      <c r="O181" s="31"/>
      <c r="P181" s="31">
        <f>O181*F181/100</f>
        <v>0</v>
      </c>
      <c r="Q181" s="31">
        <f>H181+J181+L181+N181+P181</f>
        <v>105881.151</v>
      </c>
      <c r="R181" s="341">
        <v>0.25</v>
      </c>
      <c r="S181" s="43">
        <f>Q181*R181</f>
        <v>26470.28775</v>
      </c>
      <c r="T181" s="210">
        <v>2.34</v>
      </c>
      <c r="U181" s="211">
        <f>H181*T181</f>
        <v>187591.73939999999</v>
      </c>
      <c r="V181" s="170">
        <f>(U181*1.1+(L181+N181+P181))*R181</f>
        <v>56011.978335</v>
      </c>
    </row>
    <row r="182" spans="1:72" s="176" customFormat="1" ht="33.75" customHeight="1">
      <c r="A182" s="32">
        <v>4</v>
      </c>
      <c r="B182" s="39" t="s">
        <v>68</v>
      </c>
      <c r="C182" s="50" t="s">
        <v>25</v>
      </c>
      <c r="D182" s="66" t="s">
        <v>590</v>
      </c>
      <c r="E182" s="37" t="s">
        <v>135</v>
      </c>
      <c r="F182" s="30">
        <v>17697</v>
      </c>
      <c r="G182" s="37">
        <v>4.53</v>
      </c>
      <c r="H182" s="31">
        <f>F182*G182</f>
        <v>80167.41</v>
      </c>
      <c r="I182" s="31">
        <v>10</v>
      </c>
      <c r="J182" s="31">
        <f>F182*G182*I182/100</f>
        <v>8016.7410000000009</v>
      </c>
      <c r="K182" s="31"/>
      <c r="L182" s="43">
        <f>K182*F182/100</f>
        <v>0</v>
      </c>
      <c r="M182" s="43">
        <v>100</v>
      </c>
      <c r="N182" s="43">
        <f>F182*M182/100</f>
        <v>17697</v>
      </c>
      <c r="O182" s="31"/>
      <c r="P182" s="31">
        <f>O182*F182/100</f>
        <v>0</v>
      </c>
      <c r="Q182" s="31">
        <f>H182+J182+L182+N182+P182</f>
        <v>105881.151</v>
      </c>
      <c r="R182" s="341">
        <v>0.25</v>
      </c>
      <c r="S182" s="43">
        <f>Q182*R182</f>
        <v>26470.28775</v>
      </c>
      <c r="T182" s="210">
        <v>2.34</v>
      </c>
      <c r="U182" s="211">
        <f>H182*T182</f>
        <v>187591.73939999999</v>
      </c>
      <c r="V182" s="170">
        <f>(U182*1.1+(L182+N182+P182))*R182</f>
        <v>56011.978335</v>
      </c>
    </row>
    <row r="183" spans="1:72" s="176" customFormat="1" ht="33.75" customHeight="1">
      <c r="A183" s="32">
        <v>5</v>
      </c>
      <c r="B183" s="39" t="s">
        <v>68</v>
      </c>
      <c r="C183" s="35" t="s">
        <v>29</v>
      </c>
      <c r="D183" s="66" t="s">
        <v>591</v>
      </c>
      <c r="E183" s="37"/>
      <c r="F183" s="30">
        <v>17697</v>
      </c>
      <c r="G183" s="37">
        <v>3.32</v>
      </c>
      <c r="H183" s="31">
        <f>F183*G183</f>
        <v>58754.039999999994</v>
      </c>
      <c r="I183" s="31">
        <v>10</v>
      </c>
      <c r="J183" s="31">
        <f>F183*G183*I183/100</f>
        <v>5875.4039999999986</v>
      </c>
      <c r="K183" s="31"/>
      <c r="L183" s="43">
        <f>K183*F183/100</f>
        <v>0</v>
      </c>
      <c r="M183" s="43">
        <v>100</v>
      </c>
      <c r="N183" s="43">
        <f>F183*M183/100</f>
        <v>17697</v>
      </c>
      <c r="O183" s="31"/>
      <c r="P183" s="31">
        <f>O183*F183/100</f>
        <v>0</v>
      </c>
      <c r="Q183" s="31">
        <f>H183+J183+L183+N183+P183</f>
        <v>82326.443999999989</v>
      </c>
      <c r="R183" s="341">
        <v>1.75</v>
      </c>
      <c r="S183" s="43">
        <f>Q183*R183</f>
        <v>144071.27699999997</v>
      </c>
      <c r="T183" s="210">
        <v>2.34</v>
      </c>
      <c r="U183" s="211">
        <f>H183*T183</f>
        <v>137484.45359999998</v>
      </c>
      <c r="V183" s="170">
        <f>(U183*1.1+(L183+N183+P183))*R183</f>
        <v>295627.32318000001</v>
      </c>
      <c r="W183" s="180"/>
    </row>
    <row r="184" spans="1:72" s="176" customFormat="1" ht="16.5" customHeight="1">
      <c r="A184" s="32"/>
      <c r="B184" s="118" t="s">
        <v>3</v>
      </c>
      <c r="C184" s="32"/>
      <c r="D184" s="32"/>
      <c r="E184" s="36"/>
      <c r="F184" s="30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108">
        <f>SUM(R179:R183)</f>
        <v>5.75</v>
      </c>
      <c r="S184" s="88">
        <f t="shared" ref="S184:V184" si="71">SUM(S179:S183)</f>
        <v>526375.14375000005</v>
      </c>
      <c r="T184" s="108"/>
      <c r="U184" s="88"/>
      <c r="V184" s="88">
        <f t="shared" si="71"/>
        <v>1095362.4513749999</v>
      </c>
    </row>
    <row r="185" spans="1:72">
      <c r="A185" s="73"/>
      <c r="B185" s="263"/>
      <c r="C185" s="73"/>
      <c r="D185" s="25"/>
      <c r="E185" s="104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41"/>
      <c r="S185" s="98"/>
      <c r="T185" s="98"/>
      <c r="U185" s="98"/>
      <c r="V185" s="98"/>
    </row>
    <row r="186" spans="1:72">
      <c r="A186" s="73"/>
      <c r="B186" s="263"/>
      <c r="C186" s="73"/>
      <c r="D186" s="25"/>
      <c r="E186" s="104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41"/>
      <c r="S186" s="98"/>
      <c r="T186" s="184"/>
      <c r="V186" s="184"/>
    </row>
    <row r="187" spans="1:72" s="176" customFormat="1">
      <c r="A187" s="126"/>
      <c r="B187" s="126"/>
      <c r="C187" s="357" t="s">
        <v>174</v>
      </c>
      <c r="D187" s="357"/>
      <c r="E187" s="357"/>
      <c r="F187" s="357"/>
      <c r="G187" s="357"/>
      <c r="H187" s="357"/>
      <c r="T187" s="184"/>
      <c r="U187" s="270"/>
      <c r="V187" s="184"/>
    </row>
    <row r="188" spans="1:72" ht="25.2" customHeight="1">
      <c r="A188" s="58">
        <v>1</v>
      </c>
      <c r="B188" s="240" t="s">
        <v>137</v>
      </c>
      <c r="C188" s="32" t="s">
        <v>36</v>
      </c>
      <c r="D188" s="59" t="s">
        <v>592</v>
      </c>
      <c r="E188" s="22" t="s">
        <v>11</v>
      </c>
      <c r="F188" s="54">
        <v>17697</v>
      </c>
      <c r="G188" s="16">
        <v>5.49</v>
      </c>
      <c r="H188" s="22">
        <f t="shared" ref="H188:H216" si="72">F188*G188</f>
        <v>97156.53</v>
      </c>
      <c r="I188" s="31">
        <v>10</v>
      </c>
      <c r="J188" s="31">
        <f t="shared" ref="J188:J216" si="73">F188*G188*I188/100</f>
        <v>9715.6530000000002</v>
      </c>
      <c r="K188" s="22">
        <v>20</v>
      </c>
      <c r="L188" s="12">
        <f t="shared" ref="L188:L216" si="74">K188*F188/100</f>
        <v>3539.4</v>
      </c>
      <c r="M188" s="12"/>
      <c r="N188" s="12">
        <f t="shared" ref="N188:N215" si="75">F188*M188/100</f>
        <v>0</v>
      </c>
      <c r="O188" s="22">
        <v>25</v>
      </c>
      <c r="P188" s="22">
        <f>O188*F188/100</f>
        <v>4424.25</v>
      </c>
      <c r="Q188" s="22">
        <f>H188+J188+L188+N188+P188</f>
        <v>114835.833</v>
      </c>
      <c r="R188" s="236">
        <v>1</v>
      </c>
      <c r="S188" s="12">
        <f t="shared" ref="S188:S214" si="76">Q188*R188</f>
        <v>114835.833</v>
      </c>
      <c r="T188" s="210">
        <v>2.34</v>
      </c>
      <c r="U188" s="211">
        <f>H188*T188</f>
        <v>227346.28019999998</v>
      </c>
      <c r="V188" s="170">
        <f>(U188*1.1+(L188+N188+P188))*R188</f>
        <v>258044.55821999998</v>
      </c>
    </row>
    <row r="189" spans="1:72" ht="24" customHeight="1">
      <c r="A189" s="58">
        <v>2</v>
      </c>
      <c r="B189" s="58" t="s">
        <v>176</v>
      </c>
      <c r="C189" s="32" t="s">
        <v>36</v>
      </c>
      <c r="D189" s="59" t="s">
        <v>592</v>
      </c>
      <c r="E189" s="22" t="s">
        <v>11</v>
      </c>
      <c r="F189" s="54">
        <v>17697</v>
      </c>
      <c r="G189" s="16">
        <v>5.49</v>
      </c>
      <c r="H189" s="22">
        <f t="shared" si="72"/>
        <v>97156.53</v>
      </c>
      <c r="I189" s="31">
        <v>10</v>
      </c>
      <c r="J189" s="31">
        <f>F189*G189*I189/100</f>
        <v>9715.6530000000002</v>
      </c>
      <c r="K189" s="22">
        <v>20</v>
      </c>
      <c r="L189" s="12">
        <f>K189*F189/100</f>
        <v>3539.4</v>
      </c>
      <c r="M189" s="12"/>
      <c r="N189" s="12">
        <f>F189*M189/100</f>
        <v>0</v>
      </c>
      <c r="O189" s="22"/>
      <c r="P189" s="22"/>
      <c r="Q189" s="22">
        <f>H189+J189+L189+N189+P189</f>
        <v>110411.583</v>
      </c>
      <c r="R189" s="236">
        <v>0.75</v>
      </c>
      <c r="S189" s="12">
        <f t="shared" si="76"/>
        <v>82808.687250000003</v>
      </c>
      <c r="T189" s="210">
        <v>2.34</v>
      </c>
      <c r="U189" s="211">
        <f>H189*T189</f>
        <v>227346.28019999998</v>
      </c>
      <c r="V189" s="170">
        <f>(U189*1.1+(L189+N189+P189))*R189</f>
        <v>190215.23116499998</v>
      </c>
    </row>
    <row r="190" spans="1:72" ht="24" customHeight="1">
      <c r="A190" s="58">
        <v>3</v>
      </c>
      <c r="B190" s="58" t="s">
        <v>58</v>
      </c>
      <c r="C190" s="32" t="s">
        <v>29</v>
      </c>
      <c r="D190" s="59" t="s">
        <v>749</v>
      </c>
      <c r="E190" s="22"/>
      <c r="F190" s="54">
        <v>17697</v>
      </c>
      <c r="G190" s="17">
        <v>3.36</v>
      </c>
      <c r="H190" s="22">
        <f t="shared" si="72"/>
        <v>59461.919999999998</v>
      </c>
      <c r="I190" s="31">
        <v>10</v>
      </c>
      <c r="J190" s="31">
        <f t="shared" si="73"/>
        <v>5946.1919999999991</v>
      </c>
      <c r="K190" s="22">
        <v>20</v>
      </c>
      <c r="L190" s="12">
        <f t="shared" si="74"/>
        <v>3539.4</v>
      </c>
      <c r="M190" s="12"/>
      <c r="N190" s="12">
        <f t="shared" si="75"/>
        <v>0</v>
      </c>
      <c r="O190" s="22"/>
      <c r="P190" s="22"/>
      <c r="Q190" s="22">
        <f t="shared" ref="Q190:Q210" si="77">H190+J190+L190+N190+P190</f>
        <v>68947.511999999988</v>
      </c>
      <c r="R190" s="236">
        <v>1.75</v>
      </c>
      <c r="S190" s="12">
        <f t="shared" si="76"/>
        <v>120658.14599999998</v>
      </c>
      <c r="T190" s="210">
        <v>2.34</v>
      </c>
      <c r="U190" s="211">
        <f>H190*T190</f>
        <v>139140.8928</v>
      </c>
      <c r="V190" s="170">
        <f>(U190*1.1+(L190+N190+P190))*R190</f>
        <v>274040.16864000005</v>
      </c>
    </row>
    <row r="191" spans="1:72">
      <c r="A191" s="58">
        <v>4</v>
      </c>
      <c r="B191" s="58" t="s">
        <v>58</v>
      </c>
      <c r="C191" s="32" t="s">
        <v>25</v>
      </c>
      <c r="D191" s="59" t="s">
        <v>593</v>
      </c>
      <c r="E191" s="22" t="s">
        <v>11</v>
      </c>
      <c r="F191" s="54">
        <v>17697</v>
      </c>
      <c r="G191" s="17">
        <v>4.53</v>
      </c>
      <c r="H191" s="22">
        <f t="shared" si="72"/>
        <v>80167.41</v>
      </c>
      <c r="I191" s="31">
        <v>10</v>
      </c>
      <c r="J191" s="31">
        <f t="shared" si="73"/>
        <v>8016.7410000000009</v>
      </c>
      <c r="K191" s="22">
        <v>20</v>
      </c>
      <c r="L191" s="12">
        <f t="shared" si="74"/>
        <v>3539.4</v>
      </c>
      <c r="M191" s="12"/>
      <c r="N191" s="12">
        <f t="shared" si="75"/>
        <v>0</v>
      </c>
      <c r="O191" s="22"/>
      <c r="P191" s="22"/>
      <c r="Q191" s="22">
        <f t="shared" si="77"/>
        <v>91723.550999999992</v>
      </c>
      <c r="R191" s="236">
        <v>0.75</v>
      </c>
      <c r="S191" s="12">
        <f t="shared" si="76"/>
        <v>68792.663249999998</v>
      </c>
      <c r="T191" s="210">
        <v>2.34</v>
      </c>
      <c r="U191" s="211">
        <f>H191*T191</f>
        <v>187591.73939999999</v>
      </c>
      <c r="V191" s="170">
        <f>(U191*1.1+(L191+N191+P191))*R191</f>
        <v>157417.73500499999</v>
      </c>
      <c r="W191" s="180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72">
      <c r="A192" s="58">
        <v>5</v>
      </c>
      <c r="B192" s="58" t="s">
        <v>58</v>
      </c>
      <c r="C192" s="32" t="s">
        <v>25</v>
      </c>
      <c r="D192" s="59" t="s">
        <v>594</v>
      </c>
      <c r="E192" s="22" t="s">
        <v>11</v>
      </c>
      <c r="F192" s="54">
        <v>17697</v>
      </c>
      <c r="G192" s="17">
        <v>4.53</v>
      </c>
      <c r="H192" s="22">
        <f t="shared" si="72"/>
        <v>80167.41</v>
      </c>
      <c r="I192" s="31">
        <v>10</v>
      </c>
      <c r="J192" s="31">
        <f t="shared" si="73"/>
        <v>8016.7410000000009</v>
      </c>
      <c r="K192" s="22">
        <v>20</v>
      </c>
      <c r="L192" s="12">
        <f t="shared" si="74"/>
        <v>3539.4</v>
      </c>
      <c r="M192" s="12"/>
      <c r="N192" s="12">
        <f t="shared" si="75"/>
        <v>0</v>
      </c>
      <c r="O192" s="22"/>
      <c r="P192" s="22"/>
      <c r="Q192" s="22">
        <f t="shared" si="77"/>
        <v>91723.550999999992</v>
      </c>
      <c r="R192" s="236">
        <v>1</v>
      </c>
      <c r="S192" s="12">
        <f t="shared" si="76"/>
        <v>91723.550999999992</v>
      </c>
      <c r="T192" s="210">
        <v>2.34</v>
      </c>
      <c r="U192" s="211">
        <f>H192*T192</f>
        <v>187591.73939999999</v>
      </c>
      <c r="V192" s="170">
        <f>(U192*1.1+(L192+N192+P192))*R192</f>
        <v>209890.31333999999</v>
      </c>
      <c r="W192" s="180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>
      <c r="A193" s="58">
        <v>6</v>
      </c>
      <c r="B193" s="58" t="s">
        <v>176</v>
      </c>
      <c r="C193" s="32" t="s">
        <v>25</v>
      </c>
      <c r="D193" s="59" t="s">
        <v>594</v>
      </c>
      <c r="E193" s="22" t="s">
        <v>11</v>
      </c>
      <c r="F193" s="54">
        <v>17697</v>
      </c>
      <c r="G193" s="17">
        <v>4.53</v>
      </c>
      <c r="H193" s="22">
        <f t="shared" si="72"/>
        <v>80167.41</v>
      </c>
      <c r="I193" s="31">
        <v>10</v>
      </c>
      <c r="J193" s="31">
        <f>F193*G193*I193/100</f>
        <v>8016.7410000000009</v>
      </c>
      <c r="K193" s="22">
        <v>20</v>
      </c>
      <c r="L193" s="12">
        <f t="shared" si="74"/>
        <v>3539.4</v>
      </c>
      <c r="M193" s="12"/>
      <c r="N193" s="12">
        <f t="shared" si="75"/>
        <v>0</v>
      </c>
      <c r="O193" s="22"/>
      <c r="P193" s="22"/>
      <c r="Q193" s="22">
        <f t="shared" si="77"/>
        <v>91723.550999999992</v>
      </c>
      <c r="R193" s="236">
        <v>0.75</v>
      </c>
      <c r="S193" s="12">
        <f t="shared" si="76"/>
        <v>68792.663249999998</v>
      </c>
      <c r="T193" s="210">
        <v>2.34</v>
      </c>
      <c r="U193" s="211">
        <f>H193*T193</f>
        <v>187591.73939999999</v>
      </c>
      <c r="V193" s="170">
        <f>(U193*1.1+(L193+N193+P193))*R193</f>
        <v>157417.73500499999</v>
      </c>
      <c r="W193" s="180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>
      <c r="A194" s="58">
        <v>7</v>
      </c>
      <c r="B194" s="58" t="s">
        <v>58</v>
      </c>
      <c r="C194" s="32" t="s">
        <v>25</v>
      </c>
      <c r="D194" s="59" t="s">
        <v>595</v>
      </c>
      <c r="E194" s="22" t="s">
        <v>11</v>
      </c>
      <c r="F194" s="54">
        <v>17697</v>
      </c>
      <c r="G194" s="17">
        <v>4.53</v>
      </c>
      <c r="H194" s="22">
        <f t="shared" si="72"/>
        <v>80167.41</v>
      </c>
      <c r="I194" s="31">
        <v>10</v>
      </c>
      <c r="J194" s="31">
        <f t="shared" si="73"/>
        <v>8016.7410000000009</v>
      </c>
      <c r="K194" s="22">
        <v>20</v>
      </c>
      <c r="L194" s="12">
        <f>K194*F194/100</f>
        <v>3539.4</v>
      </c>
      <c r="M194" s="12"/>
      <c r="N194" s="12">
        <f>F194*M194/100</f>
        <v>0</v>
      </c>
      <c r="O194" s="22"/>
      <c r="P194" s="22"/>
      <c r="Q194" s="22">
        <f>H194+J194+L194+N194+P194</f>
        <v>91723.550999999992</v>
      </c>
      <c r="R194" s="236">
        <v>0.75</v>
      </c>
      <c r="S194" s="12">
        <f t="shared" si="76"/>
        <v>68792.663249999998</v>
      </c>
      <c r="T194" s="210">
        <v>2.34</v>
      </c>
      <c r="U194" s="211">
        <f>H194*T194</f>
        <v>187591.73939999999</v>
      </c>
      <c r="V194" s="170">
        <f>(U194*1.1+(L194+N194+P194))*R194</f>
        <v>157417.73500499999</v>
      </c>
      <c r="W194" s="180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>
      <c r="A195" s="58">
        <v>8</v>
      </c>
      <c r="B195" s="58" t="s">
        <v>58</v>
      </c>
      <c r="C195" s="32" t="s">
        <v>25</v>
      </c>
      <c r="D195" s="59" t="s">
        <v>596</v>
      </c>
      <c r="E195" s="22" t="s">
        <v>11</v>
      </c>
      <c r="F195" s="54">
        <v>17697</v>
      </c>
      <c r="G195" s="17">
        <v>4.53</v>
      </c>
      <c r="H195" s="22">
        <f t="shared" si="72"/>
        <v>80167.41</v>
      </c>
      <c r="I195" s="31">
        <v>10</v>
      </c>
      <c r="J195" s="31">
        <f t="shared" si="73"/>
        <v>8016.7410000000009</v>
      </c>
      <c r="K195" s="22">
        <v>20</v>
      </c>
      <c r="L195" s="12">
        <f>K195*F195/100</f>
        <v>3539.4</v>
      </c>
      <c r="M195" s="12"/>
      <c r="N195" s="12">
        <f>F195*M195/100</f>
        <v>0</v>
      </c>
      <c r="O195" s="22"/>
      <c r="P195" s="22"/>
      <c r="Q195" s="22">
        <f>H195+J195+L195+N195+P195</f>
        <v>91723.550999999992</v>
      </c>
      <c r="R195" s="236">
        <v>0.5</v>
      </c>
      <c r="S195" s="12">
        <f t="shared" si="76"/>
        <v>45861.775499999996</v>
      </c>
      <c r="T195" s="210">
        <v>2.34</v>
      </c>
      <c r="U195" s="211">
        <f>H195*T195</f>
        <v>187591.73939999999</v>
      </c>
      <c r="V195" s="170">
        <f>(U195*1.1+(L195+N195+P195))*R195</f>
        <v>104945.15667</v>
      </c>
      <c r="W195" s="180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>
      <c r="A196" s="58">
        <v>9</v>
      </c>
      <c r="B196" s="58" t="s">
        <v>176</v>
      </c>
      <c r="C196" s="32" t="s">
        <v>25</v>
      </c>
      <c r="D196" s="59" t="s">
        <v>596</v>
      </c>
      <c r="E196" s="22" t="s">
        <v>11</v>
      </c>
      <c r="F196" s="54">
        <v>17697</v>
      </c>
      <c r="G196" s="17">
        <v>4.53</v>
      </c>
      <c r="H196" s="22">
        <f t="shared" si="72"/>
        <v>80167.41</v>
      </c>
      <c r="I196" s="31">
        <v>10</v>
      </c>
      <c r="J196" s="31">
        <f>F196*G196*I196/100</f>
        <v>8016.7410000000009</v>
      </c>
      <c r="K196" s="22">
        <v>20</v>
      </c>
      <c r="L196" s="12">
        <f>K196*F196/100</f>
        <v>3539.4</v>
      </c>
      <c r="M196" s="12"/>
      <c r="N196" s="12">
        <f>F196*M196/100</f>
        <v>0</v>
      </c>
      <c r="O196" s="22"/>
      <c r="P196" s="22"/>
      <c r="Q196" s="22">
        <f>H196+J196+L196+N196+P196</f>
        <v>91723.550999999992</v>
      </c>
      <c r="R196" s="236">
        <v>1.25</v>
      </c>
      <c r="S196" s="12">
        <f t="shared" si="76"/>
        <v>114654.43874999999</v>
      </c>
      <c r="T196" s="210">
        <v>2.34</v>
      </c>
      <c r="U196" s="211">
        <f>H196*T196</f>
        <v>187591.73939999999</v>
      </c>
      <c r="V196" s="170">
        <f>(U196*1.1+(L196+N196+P196))*R196</f>
        <v>262362.89167499996</v>
      </c>
      <c r="W196" s="180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>
      <c r="A197" s="58">
        <v>10</v>
      </c>
      <c r="B197" s="58" t="s">
        <v>58</v>
      </c>
      <c r="C197" s="32" t="s">
        <v>29</v>
      </c>
      <c r="D197" s="59" t="s">
        <v>597</v>
      </c>
      <c r="E197" s="22"/>
      <c r="F197" s="54">
        <v>17697</v>
      </c>
      <c r="G197" s="17">
        <v>3.73</v>
      </c>
      <c r="H197" s="22">
        <f t="shared" si="72"/>
        <v>66009.81</v>
      </c>
      <c r="I197" s="31">
        <v>10</v>
      </c>
      <c r="J197" s="31">
        <f t="shared" si="73"/>
        <v>6600.9809999999998</v>
      </c>
      <c r="K197" s="22">
        <v>20</v>
      </c>
      <c r="L197" s="12">
        <f>K197*F197/100</f>
        <v>3539.4</v>
      </c>
      <c r="M197" s="12"/>
      <c r="N197" s="12">
        <f>F197*M197/100</f>
        <v>0</v>
      </c>
      <c r="O197" s="22"/>
      <c r="P197" s="22"/>
      <c r="Q197" s="22">
        <f>H197+J197+L197+N197+P197</f>
        <v>76150.190999999992</v>
      </c>
      <c r="R197" s="236">
        <v>0.5</v>
      </c>
      <c r="S197" s="12">
        <f t="shared" si="76"/>
        <v>38075.095499999996</v>
      </c>
      <c r="T197" s="210">
        <v>2.34</v>
      </c>
      <c r="U197" s="211">
        <f>H197*T197</f>
        <v>154462.95539999998</v>
      </c>
      <c r="V197" s="170">
        <f>(U197*1.1+(L197+N197+P197))*R197</f>
        <v>86724.325469999996</v>
      </c>
      <c r="W197" s="180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>
      <c r="A198" s="58">
        <v>11</v>
      </c>
      <c r="B198" s="58" t="s">
        <v>176</v>
      </c>
      <c r="C198" s="32" t="s">
        <v>29</v>
      </c>
      <c r="D198" s="59" t="s">
        <v>597</v>
      </c>
      <c r="E198" s="22"/>
      <c r="F198" s="54">
        <v>17697</v>
      </c>
      <c r="G198" s="17">
        <v>3.73</v>
      </c>
      <c r="H198" s="22">
        <f t="shared" si="72"/>
        <v>66009.81</v>
      </c>
      <c r="I198" s="31">
        <v>10</v>
      </c>
      <c r="J198" s="31">
        <f t="shared" si="73"/>
        <v>6600.9809999999998</v>
      </c>
      <c r="K198" s="22">
        <v>20</v>
      </c>
      <c r="L198" s="12">
        <f>K198*F198/100</f>
        <v>3539.4</v>
      </c>
      <c r="M198" s="12"/>
      <c r="N198" s="12">
        <f>F198*M198/100</f>
        <v>0</v>
      </c>
      <c r="O198" s="22"/>
      <c r="P198" s="22"/>
      <c r="Q198" s="22">
        <f>H198+J198+L198+N198+P198</f>
        <v>76150.190999999992</v>
      </c>
      <c r="R198" s="236">
        <v>1.25</v>
      </c>
      <c r="S198" s="12">
        <f t="shared" si="76"/>
        <v>95187.73874999999</v>
      </c>
      <c r="T198" s="210">
        <v>2.34</v>
      </c>
      <c r="U198" s="211">
        <f>H198*T198</f>
        <v>154462.95539999998</v>
      </c>
      <c r="V198" s="170">
        <f>(U198*1.1+(L198+N198+P198))*R198</f>
        <v>216810.81367499998</v>
      </c>
      <c r="W198" s="180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>
      <c r="A199" s="58">
        <v>12</v>
      </c>
      <c r="B199" s="58" t="s">
        <v>176</v>
      </c>
      <c r="C199" s="32" t="s">
        <v>25</v>
      </c>
      <c r="D199" s="59" t="s">
        <v>598</v>
      </c>
      <c r="E199" s="22" t="s">
        <v>11</v>
      </c>
      <c r="F199" s="54">
        <v>17697</v>
      </c>
      <c r="G199" s="17">
        <v>4.53</v>
      </c>
      <c r="H199" s="22">
        <f t="shared" si="72"/>
        <v>80167.41</v>
      </c>
      <c r="I199" s="31">
        <v>10</v>
      </c>
      <c r="J199" s="31">
        <f t="shared" si="73"/>
        <v>8016.7410000000009</v>
      </c>
      <c r="K199" s="22">
        <v>20</v>
      </c>
      <c r="L199" s="12">
        <f t="shared" si="74"/>
        <v>3539.4</v>
      </c>
      <c r="M199" s="12"/>
      <c r="N199" s="12">
        <f t="shared" si="75"/>
        <v>0</v>
      </c>
      <c r="O199" s="22"/>
      <c r="P199" s="22"/>
      <c r="Q199" s="22">
        <f t="shared" si="77"/>
        <v>91723.550999999992</v>
      </c>
      <c r="R199" s="236">
        <v>1.75</v>
      </c>
      <c r="S199" s="12">
        <f t="shared" si="76"/>
        <v>160516.21424999999</v>
      </c>
      <c r="T199" s="210">
        <v>2.34</v>
      </c>
      <c r="U199" s="211">
        <f>H199*T199</f>
        <v>187591.73939999999</v>
      </c>
      <c r="V199" s="170">
        <f>(U199*1.1+(L199+N199+P199))*R199</f>
        <v>367308.04834500002</v>
      </c>
      <c r="W199" s="180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>
      <c r="A200" s="58">
        <v>13</v>
      </c>
      <c r="B200" s="58" t="s">
        <v>176</v>
      </c>
      <c r="C200" s="32" t="s">
        <v>25</v>
      </c>
      <c r="D200" s="59" t="s">
        <v>599</v>
      </c>
      <c r="E200" s="22" t="s">
        <v>11</v>
      </c>
      <c r="F200" s="54">
        <v>17697</v>
      </c>
      <c r="G200" s="16">
        <v>4.46</v>
      </c>
      <c r="H200" s="22">
        <f t="shared" si="72"/>
        <v>78928.62</v>
      </c>
      <c r="I200" s="31">
        <v>10</v>
      </c>
      <c r="J200" s="31">
        <f t="shared" si="73"/>
        <v>7892.8619999999992</v>
      </c>
      <c r="K200" s="22">
        <v>20</v>
      </c>
      <c r="L200" s="12">
        <f t="shared" si="74"/>
        <v>3539.4</v>
      </c>
      <c r="M200" s="12"/>
      <c r="N200" s="12">
        <f t="shared" si="75"/>
        <v>0</v>
      </c>
      <c r="O200" s="22"/>
      <c r="P200" s="22"/>
      <c r="Q200" s="22">
        <f t="shared" si="77"/>
        <v>90360.881999999983</v>
      </c>
      <c r="R200" s="236">
        <v>1.75</v>
      </c>
      <c r="S200" s="12">
        <f t="shared" si="76"/>
        <v>158131.54349999997</v>
      </c>
      <c r="T200" s="210">
        <v>2.34</v>
      </c>
      <c r="U200" s="211">
        <f>H200*T200</f>
        <v>184692.97079999998</v>
      </c>
      <c r="V200" s="170">
        <f>(U200*1.1+(L200+N200+P200))*R200</f>
        <v>361727.91878999997</v>
      </c>
      <c r="W200" s="180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>
      <c r="A201" s="58">
        <v>14</v>
      </c>
      <c r="B201" s="58" t="s">
        <v>176</v>
      </c>
      <c r="C201" s="32" t="s">
        <v>25</v>
      </c>
      <c r="D201" s="59" t="s">
        <v>600</v>
      </c>
      <c r="E201" s="22" t="s">
        <v>11</v>
      </c>
      <c r="F201" s="54">
        <v>17697</v>
      </c>
      <c r="G201" s="17">
        <v>4.53</v>
      </c>
      <c r="H201" s="22">
        <f t="shared" si="72"/>
        <v>80167.41</v>
      </c>
      <c r="I201" s="31">
        <v>10</v>
      </c>
      <c r="J201" s="31">
        <f t="shared" si="73"/>
        <v>8016.7410000000009</v>
      </c>
      <c r="K201" s="22">
        <v>20</v>
      </c>
      <c r="L201" s="12">
        <f t="shared" si="74"/>
        <v>3539.4</v>
      </c>
      <c r="M201" s="12"/>
      <c r="N201" s="12">
        <f t="shared" si="75"/>
        <v>0</v>
      </c>
      <c r="O201" s="22"/>
      <c r="P201" s="22"/>
      <c r="Q201" s="22">
        <f t="shared" si="77"/>
        <v>91723.550999999992</v>
      </c>
      <c r="R201" s="236">
        <v>1.75</v>
      </c>
      <c r="S201" s="12">
        <f t="shared" si="76"/>
        <v>160516.21424999999</v>
      </c>
      <c r="T201" s="210">
        <v>2.34</v>
      </c>
      <c r="U201" s="211">
        <f>H201*T201</f>
        <v>187591.73939999999</v>
      </c>
      <c r="V201" s="170">
        <f>(U201*1.1+(L201+N201+P201))*R201</f>
        <v>367308.04834500002</v>
      </c>
      <c r="W201" s="180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>
      <c r="A202" s="58">
        <v>15</v>
      </c>
      <c r="B202" s="242" t="s">
        <v>329</v>
      </c>
      <c r="C202" s="32" t="s">
        <v>29</v>
      </c>
      <c r="D202" s="59" t="s">
        <v>601</v>
      </c>
      <c r="E202" s="22"/>
      <c r="F202" s="54">
        <v>17697</v>
      </c>
      <c r="G202" s="17">
        <v>3.32</v>
      </c>
      <c r="H202" s="22">
        <f t="shared" si="72"/>
        <v>58754.039999999994</v>
      </c>
      <c r="I202" s="31">
        <v>10</v>
      </c>
      <c r="J202" s="31">
        <f t="shared" si="73"/>
        <v>5875.4039999999986</v>
      </c>
      <c r="K202" s="22">
        <v>20</v>
      </c>
      <c r="L202" s="12">
        <f t="shared" si="74"/>
        <v>3539.4</v>
      </c>
      <c r="M202" s="12"/>
      <c r="N202" s="12">
        <f t="shared" si="75"/>
        <v>0</v>
      </c>
      <c r="O202" s="22"/>
      <c r="P202" s="22"/>
      <c r="Q202" s="22">
        <f t="shared" si="77"/>
        <v>68168.843999999983</v>
      </c>
      <c r="R202" s="236">
        <v>1.5</v>
      </c>
      <c r="S202" s="12">
        <f t="shared" si="76"/>
        <v>102253.26599999997</v>
      </c>
      <c r="T202" s="210">
        <v>2.34</v>
      </c>
      <c r="U202" s="211">
        <f>H202*T202</f>
        <v>137484.45359999998</v>
      </c>
      <c r="V202" s="170">
        <f>(U202*1.1+(L202+N202+P202))*R202</f>
        <v>232158.44843999998</v>
      </c>
      <c r="W202" s="180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>
      <c r="A203" s="58">
        <v>16</v>
      </c>
      <c r="B203" s="58" t="s">
        <v>176</v>
      </c>
      <c r="C203" s="32" t="s">
        <v>25</v>
      </c>
      <c r="D203" s="59" t="s">
        <v>602</v>
      </c>
      <c r="E203" s="22" t="s">
        <v>11</v>
      </c>
      <c r="F203" s="54">
        <v>17697</v>
      </c>
      <c r="G203" s="17">
        <v>4.53</v>
      </c>
      <c r="H203" s="22">
        <f t="shared" si="72"/>
        <v>80167.41</v>
      </c>
      <c r="I203" s="31">
        <v>10</v>
      </c>
      <c r="J203" s="31">
        <f t="shared" si="73"/>
        <v>8016.7410000000009</v>
      </c>
      <c r="K203" s="22">
        <v>20</v>
      </c>
      <c r="L203" s="12">
        <f t="shared" si="74"/>
        <v>3539.4</v>
      </c>
      <c r="M203" s="12"/>
      <c r="N203" s="12">
        <f t="shared" si="75"/>
        <v>0</v>
      </c>
      <c r="O203" s="22"/>
      <c r="P203" s="22"/>
      <c r="Q203" s="22">
        <f t="shared" si="77"/>
        <v>91723.550999999992</v>
      </c>
      <c r="R203" s="236">
        <v>1.75</v>
      </c>
      <c r="S203" s="12">
        <f t="shared" si="76"/>
        <v>160516.21424999999</v>
      </c>
      <c r="T203" s="210">
        <v>2.34</v>
      </c>
      <c r="U203" s="211">
        <f>H203*T203</f>
        <v>187591.73939999999</v>
      </c>
      <c r="V203" s="170">
        <f>(U203*1.1+(L203+N203+P203))*R203</f>
        <v>367308.04834500002</v>
      </c>
      <c r="W203" s="180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>
      <c r="A204" s="58">
        <v>17</v>
      </c>
      <c r="B204" s="58" t="s">
        <v>176</v>
      </c>
      <c r="C204" s="32" t="s">
        <v>25</v>
      </c>
      <c r="D204" s="59" t="s">
        <v>603</v>
      </c>
      <c r="E204" s="22" t="s">
        <v>11</v>
      </c>
      <c r="F204" s="54">
        <v>17697</v>
      </c>
      <c r="G204" s="17">
        <v>4.53</v>
      </c>
      <c r="H204" s="22">
        <f t="shared" si="72"/>
        <v>80167.41</v>
      </c>
      <c r="I204" s="31">
        <v>10</v>
      </c>
      <c r="J204" s="31">
        <f t="shared" si="73"/>
        <v>8016.7410000000009</v>
      </c>
      <c r="K204" s="22">
        <v>20</v>
      </c>
      <c r="L204" s="12">
        <f t="shared" si="74"/>
        <v>3539.4</v>
      </c>
      <c r="M204" s="12"/>
      <c r="N204" s="12">
        <f t="shared" si="75"/>
        <v>0</v>
      </c>
      <c r="O204" s="22"/>
      <c r="P204" s="22"/>
      <c r="Q204" s="22">
        <f t="shared" si="77"/>
        <v>91723.550999999992</v>
      </c>
      <c r="R204" s="236">
        <v>1.75</v>
      </c>
      <c r="S204" s="12">
        <f t="shared" si="76"/>
        <v>160516.21424999999</v>
      </c>
      <c r="T204" s="210">
        <v>2.34</v>
      </c>
      <c r="U204" s="211">
        <f>H204*T204</f>
        <v>187591.73939999999</v>
      </c>
      <c r="V204" s="170">
        <f>(U204*1.1+(L204+N204+P204))*R204</f>
        <v>367308.04834500002</v>
      </c>
      <c r="W204" s="180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>
      <c r="A205" s="58">
        <v>18</v>
      </c>
      <c r="B205" s="58" t="s">
        <v>176</v>
      </c>
      <c r="C205" s="32" t="s">
        <v>29</v>
      </c>
      <c r="D205" s="59" t="s">
        <v>604</v>
      </c>
      <c r="E205" s="22"/>
      <c r="F205" s="54">
        <v>17697</v>
      </c>
      <c r="G205" s="17">
        <v>3.73</v>
      </c>
      <c r="H205" s="22">
        <f t="shared" si="72"/>
        <v>66009.81</v>
      </c>
      <c r="I205" s="31">
        <v>10</v>
      </c>
      <c r="J205" s="31">
        <f t="shared" si="73"/>
        <v>6600.9809999999998</v>
      </c>
      <c r="K205" s="22">
        <v>20</v>
      </c>
      <c r="L205" s="12">
        <f t="shared" si="74"/>
        <v>3539.4</v>
      </c>
      <c r="M205" s="12"/>
      <c r="N205" s="12">
        <f t="shared" si="75"/>
        <v>0</v>
      </c>
      <c r="O205" s="22"/>
      <c r="P205" s="22"/>
      <c r="Q205" s="22">
        <f t="shared" si="77"/>
        <v>76150.190999999992</v>
      </c>
      <c r="R205" s="236">
        <v>1.75</v>
      </c>
      <c r="S205" s="12">
        <f t="shared" si="76"/>
        <v>133262.83424999999</v>
      </c>
      <c r="T205" s="210">
        <v>2.34</v>
      </c>
      <c r="U205" s="211">
        <f>H205*T205</f>
        <v>154462.95539999998</v>
      </c>
      <c r="V205" s="170">
        <f>(U205*1.1+(L205+N205+P205))*R205</f>
        <v>303535.13914499996</v>
      </c>
      <c r="W205" s="180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>
      <c r="A206" s="58">
        <v>19</v>
      </c>
      <c r="B206" s="58" t="s">
        <v>176</v>
      </c>
      <c r="C206" s="32" t="s">
        <v>25</v>
      </c>
      <c r="D206" s="59" t="s">
        <v>605</v>
      </c>
      <c r="E206" s="22" t="s">
        <v>11</v>
      </c>
      <c r="F206" s="54">
        <v>17697</v>
      </c>
      <c r="G206" s="16">
        <v>4.46</v>
      </c>
      <c r="H206" s="22">
        <f t="shared" si="72"/>
        <v>78928.62</v>
      </c>
      <c r="I206" s="31">
        <v>11</v>
      </c>
      <c r="J206" s="31">
        <f t="shared" si="73"/>
        <v>8682.1481999999996</v>
      </c>
      <c r="K206" s="22">
        <v>21</v>
      </c>
      <c r="L206" s="12">
        <f t="shared" si="74"/>
        <v>3716.37</v>
      </c>
      <c r="M206" s="12"/>
      <c r="N206" s="12">
        <f t="shared" si="75"/>
        <v>0</v>
      </c>
      <c r="O206" s="22"/>
      <c r="P206" s="22"/>
      <c r="Q206" s="22">
        <f t="shared" si="77"/>
        <v>91327.138199999987</v>
      </c>
      <c r="R206" s="236">
        <v>1.75</v>
      </c>
      <c r="S206" s="12">
        <f t="shared" si="76"/>
        <v>159822.49184999999</v>
      </c>
      <c r="T206" s="210">
        <v>2.34</v>
      </c>
      <c r="U206" s="211">
        <f>H206*T206</f>
        <v>184692.97079999998</v>
      </c>
      <c r="V206" s="170">
        <f>(U206*1.1+(L206+N206+P206))*R206</f>
        <v>362037.61628999998</v>
      </c>
      <c r="W206" s="180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26.4" customHeight="1">
      <c r="A207" s="58">
        <v>20</v>
      </c>
      <c r="B207" s="238" t="s">
        <v>354</v>
      </c>
      <c r="C207" s="32" t="s">
        <v>25</v>
      </c>
      <c r="D207" s="141" t="s">
        <v>377</v>
      </c>
      <c r="E207" s="22" t="s">
        <v>11</v>
      </c>
      <c r="F207" s="54">
        <v>17697</v>
      </c>
      <c r="G207" s="17">
        <v>4.53</v>
      </c>
      <c r="H207" s="22">
        <f>F207*G207</f>
        <v>80167.41</v>
      </c>
      <c r="I207" s="31">
        <v>10</v>
      </c>
      <c r="J207" s="31">
        <f>F207*G207*I207/100</f>
        <v>8016.7410000000009</v>
      </c>
      <c r="K207" s="22">
        <v>20</v>
      </c>
      <c r="L207" s="12">
        <f>K207*F207/100</f>
        <v>3539.4</v>
      </c>
      <c r="M207" s="12"/>
      <c r="N207" s="12">
        <f>F207*M207/100</f>
        <v>0</v>
      </c>
      <c r="O207" s="22"/>
      <c r="P207" s="22"/>
      <c r="Q207" s="22">
        <f>H207+J207+L207+N207+P207</f>
        <v>91723.550999999992</v>
      </c>
      <c r="R207" s="236">
        <v>1.75</v>
      </c>
      <c r="S207" s="12">
        <f t="shared" si="76"/>
        <v>160516.21424999999</v>
      </c>
      <c r="T207" s="210">
        <v>2.34</v>
      </c>
      <c r="U207" s="211">
        <f>H207*T207</f>
        <v>187591.73939999999</v>
      </c>
      <c r="V207" s="170">
        <f>(U207*1.1+(L207+N207+P207))*R207</f>
        <v>367308.04834500002</v>
      </c>
      <c r="W207" s="180"/>
    </row>
    <row r="208" spans="1:33" ht="25.2" customHeight="1">
      <c r="A208" s="58">
        <v>21</v>
      </c>
      <c r="B208" s="238" t="s">
        <v>354</v>
      </c>
      <c r="C208" s="32" t="s">
        <v>29</v>
      </c>
      <c r="D208" s="59" t="s">
        <v>606</v>
      </c>
      <c r="E208" s="22"/>
      <c r="F208" s="54">
        <v>17697</v>
      </c>
      <c r="G208" s="17">
        <v>3.73</v>
      </c>
      <c r="H208" s="22">
        <f t="shared" si="72"/>
        <v>66009.81</v>
      </c>
      <c r="I208" s="31">
        <v>10</v>
      </c>
      <c r="J208" s="31">
        <f t="shared" si="73"/>
        <v>6600.9809999999998</v>
      </c>
      <c r="K208" s="22">
        <v>20</v>
      </c>
      <c r="L208" s="12">
        <f t="shared" si="74"/>
        <v>3539.4</v>
      </c>
      <c r="M208" s="12"/>
      <c r="N208" s="12">
        <f t="shared" si="75"/>
        <v>0</v>
      </c>
      <c r="O208" s="22"/>
      <c r="P208" s="22"/>
      <c r="Q208" s="22">
        <f t="shared" si="77"/>
        <v>76150.190999999992</v>
      </c>
      <c r="R208" s="236">
        <v>1.75</v>
      </c>
      <c r="S208" s="12">
        <f t="shared" si="76"/>
        <v>133262.83424999999</v>
      </c>
      <c r="T208" s="210">
        <v>2.34</v>
      </c>
      <c r="U208" s="211">
        <f>H208*T208</f>
        <v>154462.95539999998</v>
      </c>
      <c r="V208" s="170">
        <f>(U208*1.1+(L208+N208+P208))*R208</f>
        <v>303535.13914499996</v>
      </c>
      <c r="W208" s="180"/>
    </row>
    <row r="209" spans="1:72" ht="25.2" customHeight="1">
      <c r="A209" s="58">
        <v>22</v>
      </c>
      <c r="B209" s="238" t="s">
        <v>354</v>
      </c>
      <c r="C209" s="32" t="s">
        <v>25</v>
      </c>
      <c r="D209" s="59" t="s">
        <v>607</v>
      </c>
      <c r="E209" s="22" t="s">
        <v>135</v>
      </c>
      <c r="F209" s="54">
        <v>17697</v>
      </c>
      <c r="G209" s="17">
        <v>4.53</v>
      </c>
      <c r="H209" s="22">
        <f t="shared" si="72"/>
        <v>80167.41</v>
      </c>
      <c r="I209" s="31">
        <v>10</v>
      </c>
      <c r="J209" s="31">
        <f t="shared" si="73"/>
        <v>8016.7410000000009</v>
      </c>
      <c r="K209" s="22">
        <v>20</v>
      </c>
      <c r="L209" s="12">
        <f t="shared" si="74"/>
        <v>3539.4</v>
      </c>
      <c r="M209" s="12"/>
      <c r="N209" s="12">
        <f t="shared" si="75"/>
        <v>0</v>
      </c>
      <c r="O209" s="22"/>
      <c r="P209" s="22"/>
      <c r="Q209" s="22">
        <f t="shared" si="77"/>
        <v>91723.550999999992</v>
      </c>
      <c r="R209" s="236">
        <v>1.75</v>
      </c>
      <c r="S209" s="12">
        <f t="shared" si="76"/>
        <v>160516.21424999999</v>
      </c>
      <c r="T209" s="210">
        <v>2.34</v>
      </c>
      <c r="U209" s="211">
        <f>H209*T209</f>
        <v>187591.73939999999</v>
      </c>
      <c r="V209" s="170">
        <f>(U209*1.1+(L209+N209+P209))*R209</f>
        <v>367308.04834500002</v>
      </c>
      <c r="W209" s="180"/>
    </row>
    <row r="210" spans="1:72" ht="24" customHeight="1">
      <c r="A210" s="58">
        <v>23</v>
      </c>
      <c r="B210" s="242" t="s">
        <v>329</v>
      </c>
      <c r="C210" s="32" t="s">
        <v>29</v>
      </c>
      <c r="D210" s="59" t="s">
        <v>608</v>
      </c>
      <c r="E210" s="22"/>
      <c r="F210" s="54">
        <v>17697</v>
      </c>
      <c r="G210" s="17">
        <v>3.73</v>
      </c>
      <c r="H210" s="22">
        <f t="shared" si="72"/>
        <v>66009.81</v>
      </c>
      <c r="I210" s="31">
        <v>10</v>
      </c>
      <c r="J210" s="31">
        <f t="shared" si="73"/>
        <v>6600.9809999999998</v>
      </c>
      <c r="K210" s="22">
        <v>20</v>
      </c>
      <c r="L210" s="12">
        <f t="shared" si="74"/>
        <v>3539.4</v>
      </c>
      <c r="M210" s="12"/>
      <c r="N210" s="12">
        <f t="shared" si="75"/>
        <v>0</v>
      </c>
      <c r="O210" s="22"/>
      <c r="P210" s="22"/>
      <c r="Q210" s="22">
        <f t="shared" si="77"/>
        <v>76150.190999999992</v>
      </c>
      <c r="R210" s="236">
        <v>1.75</v>
      </c>
      <c r="S210" s="12">
        <f t="shared" si="76"/>
        <v>133262.83424999999</v>
      </c>
      <c r="T210" s="210">
        <v>2.34</v>
      </c>
      <c r="U210" s="211">
        <f>H210*T210</f>
        <v>154462.95539999998</v>
      </c>
      <c r="V210" s="170">
        <f>(U210*1.1+(L210+N210+P210))*R210</f>
        <v>303535.13914499996</v>
      </c>
      <c r="W210" s="180"/>
    </row>
    <row r="211" spans="1:72" ht="22.5" customHeight="1">
      <c r="A211" s="58">
        <v>24</v>
      </c>
      <c r="B211" s="242" t="s">
        <v>329</v>
      </c>
      <c r="C211" s="32" t="s">
        <v>25</v>
      </c>
      <c r="D211" s="59" t="s">
        <v>595</v>
      </c>
      <c r="E211" s="22" t="s">
        <v>11</v>
      </c>
      <c r="F211" s="54">
        <v>17697</v>
      </c>
      <c r="G211" s="17">
        <v>4.53</v>
      </c>
      <c r="H211" s="22">
        <f>F211*G211</f>
        <v>80167.41</v>
      </c>
      <c r="I211" s="31">
        <v>10</v>
      </c>
      <c r="J211" s="31">
        <f>F211*G211*I211/100</f>
        <v>8016.7410000000009</v>
      </c>
      <c r="K211" s="22">
        <v>20</v>
      </c>
      <c r="L211" s="12">
        <f>K211*F211/100</f>
        <v>3539.4</v>
      </c>
      <c r="M211" s="12"/>
      <c r="N211" s="12">
        <f>F211*M211/100</f>
        <v>0</v>
      </c>
      <c r="O211" s="22"/>
      <c r="P211" s="22"/>
      <c r="Q211" s="22">
        <f>H211+J211+L211+N211+P211</f>
        <v>91723.550999999992</v>
      </c>
      <c r="R211" s="236">
        <v>1</v>
      </c>
      <c r="S211" s="12">
        <f t="shared" si="76"/>
        <v>91723.550999999992</v>
      </c>
      <c r="T211" s="210">
        <v>2.34</v>
      </c>
      <c r="U211" s="211">
        <f>H211*T211</f>
        <v>187591.73939999999</v>
      </c>
      <c r="V211" s="170">
        <f>(U211*1.1+(L211+N211+P211))*R211</f>
        <v>209890.31333999999</v>
      </c>
      <c r="W211" s="180"/>
    </row>
    <row r="212" spans="1:72" ht="33.6" customHeight="1">
      <c r="A212" s="58">
        <v>25</v>
      </c>
      <c r="B212" s="242" t="s">
        <v>329</v>
      </c>
      <c r="C212" s="35" t="s">
        <v>25</v>
      </c>
      <c r="D212" s="28" t="s">
        <v>554</v>
      </c>
      <c r="E212" s="28" t="s">
        <v>11</v>
      </c>
      <c r="F212" s="30">
        <v>17697</v>
      </c>
      <c r="G212" s="37">
        <v>4.53</v>
      </c>
      <c r="H212" s="31">
        <f>F212*G212</f>
        <v>80167.41</v>
      </c>
      <c r="I212" s="31">
        <v>10</v>
      </c>
      <c r="J212" s="31">
        <f>F212*G212*I212/100</f>
        <v>8016.7410000000009</v>
      </c>
      <c r="K212" s="22">
        <v>20</v>
      </c>
      <c r="L212" s="43">
        <f>K212*F212/100</f>
        <v>3539.4</v>
      </c>
      <c r="M212" s="43"/>
      <c r="N212" s="43"/>
      <c r="O212" s="31"/>
      <c r="P212" s="31">
        <f>O212*F212/100</f>
        <v>0</v>
      </c>
      <c r="Q212" s="31">
        <f>H212+L212+N212+P212+J212</f>
        <v>91723.550999999992</v>
      </c>
      <c r="R212" s="352">
        <v>0.25</v>
      </c>
      <c r="S212" s="43">
        <f t="shared" si="76"/>
        <v>22930.887749999998</v>
      </c>
      <c r="T212" s="210">
        <v>2.34</v>
      </c>
      <c r="U212" s="211">
        <f>H212*T212</f>
        <v>187591.73939999999</v>
      </c>
      <c r="V212" s="170">
        <f>(U212*1.1+(L212+N212+P212))*R212</f>
        <v>52472.578334999998</v>
      </c>
      <c r="W212" s="180"/>
    </row>
    <row r="213" spans="1:72" ht="31.8" customHeight="1">
      <c r="A213" s="58">
        <v>26</v>
      </c>
      <c r="B213" s="242" t="s">
        <v>329</v>
      </c>
      <c r="C213" s="35" t="s">
        <v>29</v>
      </c>
      <c r="D213" s="28" t="s">
        <v>552</v>
      </c>
      <c r="E213" s="31"/>
      <c r="F213" s="30">
        <v>17697</v>
      </c>
      <c r="G213" s="37">
        <v>3.61</v>
      </c>
      <c r="H213" s="133">
        <f>F213*G213</f>
        <v>63886.17</v>
      </c>
      <c r="I213" s="31">
        <v>10</v>
      </c>
      <c r="J213" s="31">
        <f>F213*G213*I213/100</f>
        <v>6388.6169999999993</v>
      </c>
      <c r="K213" s="22">
        <v>20</v>
      </c>
      <c r="L213" s="43">
        <f>K213*F213/100</f>
        <v>3539.4</v>
      </c>
      <c r="M213" s="43"/>
      <c r="N213" s="43"/>
      <c r="O213" s="31"/>
      <c r="P213" s="31">
        <f>O213*F213/100</f>
        <v>0</v>
      </c>
      <c r="Q213" s="31">
        <f>H213+L213+N213+P213+J213</f>
        <v>73814.186999999991</v>
      </c>
      <c r="R213" s="352">
        <v>0.25</v>
      </c>
      <c r="S213" s="43">
        <f t="shared" si="76"/>
        <v>18453.546749999998</v>
      </c>
      <c r="T213" s="210">
        <v>2.34</v>
      </c>
      <c r="U213" s="211">
        <f>H213*T213</f>
        <v>149493.6378</v>
      </c>
      <c r="V213" s="170">
        <f>(U213*1.1+(L213+N213+P213))*R213</f>
        <v>41995.600395000001</v>
      </c>
      <c r="W213" s="180"/>
    </row>
    <row r="214" spans="1:72" ht="22.5" customHeight="1">
      <c r="A214" s="58">
        <v>27</v>
      </c>
      <c r="B214" s="242" t="s">
        <v>329</v>
      </c>
      <c r="C214" s="169" t="s">
        <v>25</v>
      </c>
      <c r="D214" s="59" t="s">
        <v>587</v>
      </c>
      <c r="E214" s="22" t="s">
        <v>11</v>
      </c>
      <c r="F214" s="54">
        <v>17697</v>
      </c>
      <c r="G214" s="17">
        <v>4.53</v>
      </c>
      <c r="H214" s="22">
        <f>F214*G214</f>
        <v>80167.41</v>
      </c>
      <c r="I214" s="31">
        <v>10</v>
      </c>
      <c r="J214" s="31">
        <f>F214*G214*I214/100</f>
        <v>8016.7410000000009</v>
      </c>
      <c r="K214" s="22">
        <v>20</v>
      </c>
      <c r="L214" s="43">
        <f>K214*F214/100</f>
        <v>3539.4</v>
      </c>
      <c r="M214" s="43"/>
      <c r="N214" s="43"/>
      <c r="O214" s="31"/>
      <c r="P214" s="31">
        <f>O214*F214/100</f>
        <v>0</v>
      </c>
      <c r="Q214" s="31">
        <f>H214+L214+N214+P214+J214</f>
        <v>91723.550999999992</v>
      </c>
      <c r="R214" s="352">
        <v>0.25</v>
      </c>
      <c r="S214" s="43">
        <f t="shared" si="76"/>
        <v>22930.887749999998</v>
      </c>
      <c r="T214" s="210">
        <v>2.34</v>
      </c>
      <c r="U214" s="211">
        <f>H214*T214</f>
        <v>187591.73939999999</v>
      </c>
      <c r="V214" s="170">
        <f>(U214*1.1+(L214+N214+P214))*R214</f>
        <v>52472.578334999998</v>
      </c>
      <c r="W214" s="180"/>
    </row>
    <row r="215" spans="1:72" ht="33.6" customHeight="1">
      <c r="A215" s="58">
        <v>28</v>
      </c>
      <c r="B215" s="242" t="s">
        <v>329</v>
      </c>
      <c r="C215" s="32" t="s">
        <v>25</v>
      </c>
      <c r="D215" s="59" t="s">
        <v>609</v>
      </c>
      <c r="E215" s="22" t="s">
        <v>11</v>
      </c>
      <c r="F215" s="54">
        <v>17697</v>
      </c>
      <c r="G215" s="17">
        <v>4.53</v>
      </c>
      <c r="H215" s="22">
        <f t="shared" si="72"/>
        <v>80167.41</v>
      </c>
      <c r="I215" s="31">
        <v>10</v>
      </c>
      <c r="J215" s="31">
        <f t="shared" si="73"/>
        <v>8016.7410000000009</v>
      </c>
      <c r="K215" s="22">
        <v>20</v>
      </c>
      <c r="L215" s="12">
        <f t="shared" si="74"/>
        <v>3539.4</v>
      </c>
      <c r="M215" s="12"/>
      <c r="N215" s="12">
        <f t="shared" si="75"/>
        <v>0</v>
      </c>
      <c r="O215" s="22"/>
      <c r="P215" s="22"/>
      <c r="Q215" s="22">
        <f>H215+J215+L215+N215+P215</f>
        <v>91723.550999999992</v>
      </c>
      <c r="R215" s="236">
        <v>0.75</v>
      </c>
      <c r="S215" s="12">
        <f>Q215*R215</f>
        <v>68792.663249999998</v>
      </c>
      <c r="T215" s="210">
        <v>2.34</v>
      </c>
      <c r="U215" s="211">
        <f>H215*T215</f>
        <v>187591.73939999999</v>
      </c>
      <c r="V215" s="170">
        <f>(U215*1.1+(L215+N215+P215))*R215</f>
        <v>157417.73500499999</v>
      </c>
      <c r="W215" s="180"/>
    </row>
    <row r="216" spans="1:72" ht="26.25" customHeight="1">
      <c r="A216" s="58">
        <v>29</v>
      </c>
      <c r="B216" s="242" t="s">
        <v>329</v>
      </c>
      <c r="C216" s="32" t="s">
        <v>29</v>
      </c>
      <c r="D216" s="59" t="s">
        <v>411</v>
      </c>
      <c r="E216" s="22"/>
      <c r="F216" s="54">
        <v>17697</v>
      </c>
      <c r="G216" s="17">
        <v>3.32</v>
      </c>
      <c r="H216" s="22">
        <f t="shared" si="72"/>
        <v>58754.039999999994</v>
      </c>
      <c r="I216" s="31">
        <v>10</v>
      </c>
      <c r="J216" s="31">
        <f t="shared" si="73"/>
        <v>5875.4039999999986</v>
      </c>
      <c r="K216" s="22">
        <v>20</v>
      </c>
      <c r="L216" s="12">
        <f t="shared" si="74"/>
        <v>3539.4</v>
      </c>
      <c r="M216" s="12"/>
      <c r="N216" s="12">
        <v>0</v>
      </c>
      <c r="O216" s="22"/>
      <c r="P216" s="22"/>
      <c r="Q216" s="22">
        <f>H216+J216+L216+N216+P216</f>
        <v>68168.843999999983</v>
      </c>
      <c r="R216" s="236">
        <v>1.5</v>
      </c>
      <c r="S216" s="12">
        <f>Q216*R216</f>
        <v>102253.26599999997</v>
      </c>
      <c r="T216" s="210">
        <v>2.34</v>
      </c>
      <c r="U216" s="211">
        <f>H216*T216</f>
        <v>137484.45359999998</v>
      </c>
      <c r="V216" s="170">
        <f>(U216*1.1+(L216+N216+P216))*R216</f>
        <v>232158.44843999998</v>
      </c>
      <c r="W216" s="180"/>
    </row>
    <row r="217" spans="1:72">
      <c r="A217" s="58"/>
      <c r="B217" s="128" t="s">
        <v>3</v>
      </c>
      <c r="C217" s="58"/>
      <c r="D217" s="58"/>
      <c r="E217" s="22"/>
      <c r="F217" s="54"/>
      <c r="G217" s="17"/>
      <c r="H217" s="22"/>
      <c r="I217" s="22"/>
      <c r="J217" s="12"/>
      <c r="K217" s="22"/>
      <c r="L217" s="12"/>
      <c r="M217" s="12"/>
      <c r="N217" s="12"/>
      <c r="O217" s="22"/>
      <c r="P217" s="22"/>
      <c r="Q217" s="22"/>
      <c r="R217" s="80">
        <f>SUM(R188:R216)</f>
        <v>35</v>
      </c>
      <c r="S217" s="24">
        <f t="shared" ref="S217:V217" si="78">SUM(S188:S216)</f>
        <v>3020361.1476000007</v>
      </c>
      <c r="T217" s="80"/>
      <c r="U217" s="24"/>
      <c r="V217" s="24">
        <f t="shared" si="78"/>
        <v>6892071.6087449994</v>
      </c>
    </row>
    <row r="218" spans="1:72">
      <c r="A218" s="73"/>
      <c r="B218" s="263"/>
      <c r="C218" s="73"/>
      <c r="D218" s="25"/>
      <c r="E218" s="104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105"/>
      <c r="S218" s="98"/>
      <c r="T218" s="184"/>
      <c r="V218" s="184"/>
    </row>
    <row r="219" spans="1:72" s="180" customFormat="1" ht="25.5" customHeight="1">
      <c r="A219" s="73"/>
      <c r="B219" s="343"/>
      <c r="C219" s="362" t="s">
        <v>353</v>
      </c>
      <c r="D219" s="362"/>
      <c r="E219" s="362"/>
      <c r="F219" s="362"/>
      <c r="G219" s="362"/>
      <c r="H219" s="362"/>
      <c r="I219" s="362"/>
      <c r="J219" s="362"/>
      <c r="K219" s="362"/>
      <c r="L219" s="362"/>
      <c r="M219" s="362"/>
      <c r="N219" s="362"/>
      <c r="O219" s="362"/>
      <c r="P219" s="362"/>
      <c r="Q219" s="362"/>
      <c r="R219" s="362"/>
      <c r="S219" s="362"/>
      <c r="T219" s="362"/>
      <c r="U219" s="362"/>
      <c r="V219" s="362"/>
    </row>
    <row r="220" spans="1:72" ht="24.6" customHeight="1">
      <c r="A220" s="23">
        <v>1</v>
      </c>
      <c r="B220" s="240" t="s">
        <v>137</v>
      </c>
      <c r="C220" s="32" t="s">
        <v>25</v>
      </c>
      <c r="D220" s="63" t="s">
        <v>610</v>
      </c>
      <c r="E220" s="22" t="s">
        <v>11</v>
      </c>
      <c r="F220" s="61">
        <v>17697</v>
      </c>
      <c r="G220" s="17">
        <v>4.53</v>
      </c>
      <c r="H220" s="8">
        <f>F220*G220</f>
        <v>80167.41</v>
      </c>
      <c r="I220" s="31">
        <v>10</v>
      </c>
      <c r="J220" s="31">
        <f>F220*G220*I220/100</f>
        <v>8016.7410000000009</v>
      </c>
      <c r="K220" s="8">
        <v>22</v>
      </c>
      <c r="L220" s="56">
        <f>K220*F220/100</f>
        <v>3893.34</v>
      </c>
      <c r="M220" s="56"/>
      <c r="N220" s="56"/>
      <c r="O220" s="8">
        <v>25</v>
      </c>
      <c r="P220" s="22">
        <f>O220*F220/100</f>
        <v>4424.25</v>
      </c>
      <c r="Q220" s="8">
        <f>H220+J220+L220+N220+P220</f>
        <v>96501.740999999995</v>
      </c>
      <c r="R220" s="353">
        <v>0.5</v>
      </c>
      <c r="S220" s="56">
        <f t="shared" ref="S220:S236" si="79">Q220*R220</f>
        <v>48250.870499999997</v>
      </c>
      <c r="T220" s="210">
        <v>2.34</v>
      </c>
      <c r="U220" s="211">
        <f>H220*T220</f>
        <v>187591.73939999999</v>
      </c>
      <c r="V220" s="170">
        <f>(U220*1.1+(L220+N220+P220))*R220</f>
        <v>107334.25167</v>
      </c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24.6" customHeight="1">
      <c r="A221" s="23">
        <v>2</v>
      </c>
      <c r="B221" s="240" t="s">
        <v>137</v>
      </c>
      <c r="C221" s="32" t="s">
        <v>25</v>
      </c>
      <c r="D221" s="63" t="s">
        <v>296</v>
      </c>
      <c r="E221" s="22" t="s">
        <v>11</v>
      </c>
      <c r="F221" s="61">
        <v>17697</v>
      </c>
      <c r="G221" s="17">
        <v>4.53</v>
      </c>
      <c r="H221" s="8">
        <f>F221*G221</f>
        <v>80167.41</v>
      </c>
      <c r="I221" s="31">
        <v>10</v>
      </c>
      <c r="J221" s="31">
        <f>F221*G221*I221/100</f>
        <v>8016.7410000000009</v>
      </c>
      <c r="K221" s="8">
        <v>22</v>
      </c>
      <c r="L221" s="56">
        <f>K221*F221/100</f>
        <v>3893.34</v>
      </c>
      <c r="M221" s="56"/>
      <c r="N221" s="56"/>
      <c r="O221" s="8">
        <v>25</v>
      </c>
      <c r="P221" s="22">
        <f>O221*F221/100</f>
        <v>4424.25</v>
      </c>
      <c r="Q221" s="8">
        <f>H221+J221+L221+N221+P221</f>
        <v>96501.740999999995</v>
      </c>
      <c r="R221" s="353">
        <v>0.5</v>
      </c>
      <c r="S221" s="56">
        <f t="shared" si="79"/>
        <v>48250.870499999997</v>
      </c>
      <c r="T221" s="210">
        <v>2.34</v>
      </c>
      <c r="U221" s="211">
        <f>H221*T221</f>
        <v>187591.73939999999</v>
      </c>
      <c r="V221" s="170">
        <f>(U221*1.1+(L221+N221+P221))*R221</f>
        <v>107334.25167</v>
      </c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24.6" customHeight="1">
      <c r="A222" s="23">
        <v>3</v>
      </c>
      <c r="B222" s="79" t="s">
        <v>170</v>
      </c>
      <c r="C222" s="32" t="s">
        <v>25</v>
      </c>
      <c r="D222" s="63" t="s">
        <v>610</v>
      </c>
      <c r="E222" s="22" t="s">
        <v>11</v>
      </c>
      <c r="F222" s="61">
        <v>17697</v>
      </c>
      <c r="G222" s="17">
        <v>4.53</v>
      </c>
      <c r="H222" s="8">
        <f>F222*G222</f>
        <v>80167.41</v>
      </c>
      <c r="I222" s="31">
        <v>10</v>
      </c>
      <c r="J222" s="31">
        <f t="shared" ref="J222:J236" si="80">F222*G222*I222/100</f>
        <v>8016.7410000000009</v>
      </c>
      <c r="K222" s="8">
        <v>22</v>
      </c>
      <c r="L222" s="56">
        <f t="shared" ref="L222:L236" si="81">K222*F222/100</f>
        <v>3893.34</v>
      </c>
      <c r="M222" s="56"/>
      <c r="N222" s="56"/>
      <c r="O222" s="8"/>
      <c r="P222" s="8"/>
      <c r="Q222" s="8">
        <f t="shared" ref="Q222:Q236" si="82">H222+J222+L222+N222+P222</f>
        <v>92077.490999999995</v>
      </c>
      <c r="R222" s="353">
        <v>1</v>
      </c>
      <c r="S222" s="56">
        <f t="shared" si="79"/>
        <v>92077.490999999995</v>
      </c>
      <c r="T222" s="210">
        <v>2.34</v>
      </c>
      <c r="U222" s="211">
        <f>H222*T222</f>
        <v>187591.73939999999</v>
      </c>
      <c r="V222" s="170">
        <f>(U222*1.1+(L222+N222+P222))*R222</f>
        <v>210244.25334</v>
      </c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25.5" customHeight="1">
      <c r="A223" s="23">
        <v>4</v>
      </c>
      <c r="B223" s="79" t="s">
        <v>170</v>
      </c>
      <c r="C223" s="23" t="s">
        <v>29</v>
      </c>
      <c r="D223" s="141" t="s">
        <v>611</v>
      </c>
      <c r="E223" s="22"/>
      <c r="F223" s="54">
        <v>17697</v>
      </c>
      <c r="G223" s="16">
        <v>3.65</v>
      </c>
      <c r="H223" s="22">
        <f>F223*G223</f>
        <v>64594.049999999996</v>
      </c>
      <c r="I223" s="31">
        <v>10</v>
      </c>
      <c r="J223" s="31">
        <f t="shared" si="80"/>
        <v>6459.4049999999997</v>
      </c>
      <c r="K223" s="8">
        <v>22</v>
      </c>
      <c r="L223" s="56">
        <f t="shared" si="81"/>
        <v>3893.34</v>
      </c>
      <c r="M223" s="12"/>
      <c r="N223" s="12"/>
      <c r="O223" s="22"/>
      <c r="P223" s="22">
        <f t="shared" ref="P223:P236" si="83">O223*F223/100</f>
        <v>0</v>
      </c>
      <c r="Q223" s="8">
        <f t="shared" si="82"/>
        <v>74946.794999999998</v>
      </c>
      <c r="R223" s="236">
        <v>1.75</v>
      </c>
      <c r="S223" s="12">
        <f t="shared" si="79"/>
        <v>131156.89124999999</v>
      </c>
      <c r="T223" s="210">
        <v>2.34</v>
      </c>
      <c r="U223" s="211">
        <f>H223*T223</f>
        <v>151150.07699999999</v>
      </c>
      <c r="V223" s="170">
        <f>(U223*1.1+(L223+N223+P223))*R223</f>
        <v>297777.24322499998</v>
      </c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25.95" customHeight="1">
      <c r="A224" s="23">
        <v>5</v>
      </c>
      <c r="B224" s="79" t="s">
        <v>170</v>
      </c>
      <c r="C224" s="23" t="s">
        <v>25</v>
      </c>
      <c r="D224" s="59" t="s">
        <v>612</v>
      </c>
      <c r="E224" s="16" t="s">
        <v>11</v>
      </c>
      <c r="F224" s="54">
        <v>17697</v>
      </c>
      <c r="G224" s="17">
        <v>4.53</v>
      </c>
      <c r="H224" s="22">
        <f t="shared" ref="H224:H236" si="84">F224*G224</f>
        <v>80167.41</v>
      </c>
      <c r="I224" s="31">
        <v>10</v>
      </c>
      <c r="J224" s="31">
        <f t="shared" si="80"/>
        <v>8016.7410000000009</v>
      </c>
      <c r="K224" s="22">
        <v>22</v>
      </c>
      <c r="L224" s="12">
        <f t="shared" si="81"/>
        <v>3893.34</v>
      </c>
      <c r="M224" s="12"/>
      <c r="N224" s="12"/>
      <c r="O224" s="22"/>
      <c r="P224" s="22">
        <f t="shared" si="83"/>
        <v>0</v>
      </c>
      <c r="Q224" s="8">
        <f t="shared" si="82"/>
        <v>92077.490999999995</v>
      </c>
      <c r="R224" s="236">
        <v>1.75</v>
      </c>
      <c r="S224" s="12">
        <f t="shared" si="79"/>
        <v>161135.60924999998</v>
      </c>
      <c r="T224" s="210">
        <v>2.34</v>
      </c>
      <c r="U224" s="211">
        <f>H224*T224</f>
        <v>187591.73939999999</v>
      </c>
      <c r="V224" s="170">
        <f>(U224*1.1+(L224+N224+P224))*R224</f>
        <v>367927.44334499998</v>
      </c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25.5" customHeight="1">
      <c r="A225" s="23">
        <v>6</v>
      </c>
      <c r="B225" s="79" t="s">
        <v>170</v>
      </c>
      <c r="C225" s="23" t="s">
        <v>25</v>
      </c>
      <c r="D225" s="59" t="s">
        <v>613</v>
      </c>
      <c r="E225" s="22" t="s">
        <v>11</v>
      </c>
      <c r="F225" s="54">
        <v>17697</v>
      </c>
      <c r="G225" s="17">
        <v>4.53</v>
      </c>
      <c r="H225" s="22">
        <f>F225*G225</f>
        <v>80167.41</v>
      </c>
      <c r="I225" s="31">
        <v>10</v>
      </c>
      <c r="J225" s="31">
        <f t="shared" si="80"/>
        <v>8016.7410000000009</v>
      </c>
      <c r="K225" s="8">
        <v>22</v>
      </c>
      <c r="L225" s="12">
        <f t="shared" si="81"/>
        <v>3893.34</v>
      </c>
      <c r="M225" s="12"/>
      <c r="N225" s="12"/>
      <c r="O225" s="22"/>
      <c r="P225" s="22">
        <f t="shared" si="83"/>
        <v>0</v>
      </c>
      <c r="Q225" s="8">
        <f t="shared" si="82"/>
        <v>92077.490999999995</v>
      </c>
      <c r="R225" s="236">
        <v>0.25</v>
      </c>
      <c r="S225" s="12">
        <f t="shared" si="79"/>
        <v>23019.372749999999</v>
      </c>
      <c r="T225" s="210">
        <v>2.34</v>
      </c>
      <c r="U225" s="211">
        <f>H225*T225</f>
        <v>187591.73939999999</v>
      </c>
      <c r="V225" s="170">
        <f>(U225*1.1+(L225+N225+P225))*R225</f>
        <v>52561.063334999999</v>
      </c>
      <c r="W225" s="166"/>
    </row>
    <row r="226" spans="1:72" ht="24" customHeight="1">
      <c r="A226" s="23">
        <v>7</v>
      </c>
      <c r="B226" s="79" t="s">
        <v>170</v>
      </c>
      <c r="C226" s="23" t="s">
        <v>25</v>
      </c>
      <c r="D226" s="59" t="s">
        <v>614</v>
      </c>
      <c r="E226" s="16" t="s">
        <v>11</v>
      </c>
      <c r="F226" s="54">
        <v>17697</v>
      </c>
      <c r="G226" s="17">
        <v>4.53</v>
      </c>
      <c r="H226" s="22">
        <f>F226*G226</f>
        <v>80167.41</v>
      </c>
      <c r="I226" s="31">
        <v>10</v>
      </c>
      <c r="J226" s="31">
        <f t="shared" si="80"/>
        <v>8016.7410000000009</v>
      </c>
      <c r="K226" s="22">
        <v>22</v>
      </c>
      <c r="L226" s="12">
        <f t="shared" si="81"/>
        <v>3893.34</v>
      </c>
      <c r="M226" s="12"/>
      <c r="N226" s="12"/>
      <c r="O226" s="22"/>
      <c r="P226" s="22">
        <f t="shared" si="83"/>
        <v>0</v>
      </c>
      <c r="Q226" s="8">
        <f t="shared" si="82"/>
        <v>92077.490999999995</v>
      </c>
      <c r="R226" s="236">
        <v>1.75</v>
      </c>
      <c r="S226" s="12">
        <f t="shared" si="79"/>
        <v>161135.60924999998</v>
      </c>
      <c r="T226" s="210">
        <v>2.34</v>
      </c>
      <c r="U226" s="211">
        <f>H226*T226</f>
        <v>187591.73939999999</v>
      </c>
      <c r="V226" s="170">
        <f>(U226*1.1+(L226+N226+P226))*R226</f>
        <v>367927.44334499998</v>
      </c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22.95" customHeight="1">
      <c r="A227" s="23">
        <v>8</v>
      </c>
      <c r="B227" s="79" t="s">
        <v>170</v>
      </c>
      <c r="C227" s="23" t="s">
        <v>29</v>
      </c>
      <c r="D227" s="59" t="s">
        <v>656</v>
      </c>
      <c r="E227" s="22"/>
      <c r="F227" s="54">
        <v>17697</v>
      </c>
      <c r="G227" s="17">
        <v>3.57</v>
      </c>
      <c r="H227" s="22">
        <f>F227*G227</f>
        <v>63178.289999999994</v>
      </c>
      <c r="I227" s="31">
        <v>10</v>
      </c>
      <c r="J227" s="31">
        <f t="shared" si="80"/>
        <v>6317.8289999999988</v>
      </c>
      <c r="K227" s="22">
        <v>22</v>
      </c>
      <c r="L227" s="12">
        <f t="shared" si="81"/>
        <v>3893.34</v>
      </c>
      <c r="M227" s="12"/>
      <c r="N227" s="12"/>
      <c r="O227" s="22"/>
      <c r="P227" s="22">
        <f t="shared" si="83"/>
        <v>0</v>
      </c>
      <c r="Q227" s="8">
        <f t="shared" si="82"/>
        <v>73389.458999999988</v>
      </c>
      <c r="R227" s="236">
        <v>0.25</v>
      </c>
      <c r="S227" s="12">
        <f t="shared" si="79"/>
        <v>18347.364749999997</v>
      </c>
      <c r="T227" s="210">
        <v>2.34</v>
      </c>
      <c r="U227" s="211">
        <f>H227*T227</f>
        <v>147837.19859999997</v>
      </c>
      <c r="V227" s="170">
        <f>(U227*1.1+(L227+N227+P227))*R227</f>
        <v>41628.564614999996</v>
      </c>
      <c r="W227" s="166"/>
    </row>
    <row r="228" spans="1:72" ht="24" customHeight="1">
      <c r="A228" s="23">
        <v>9</v>
      </c>
      <c r="B228" s="79" t="s">
        <v>171</v>
      </c>
      <c r="C228" s="169" t="s">
        <v>25</v>
      </c>
      <c r="D228" s="16" t="s">
        <v>169</v>
      </c>
      <c r="E228" s="22" t="s">
        <v>11</v>
      </c>
      <c r="F228" s="54">
        <v>17697</v>
      </c>
      <c r="G228" s="17">
        <v>4.53</v>
      </c>
      <c r="H228" s="135">
        <f t="shared" si="84"/>
        <v>80167.41</v>
      </c>
      <c r="I228" s="31">
        <v>10</v>
      </c>
      <c r="J228" s="31">
        <f t="shared" si="80"/>
        <v>8016.7410000000009</v>
      </c>
      <c r="K228" s="8">
        <v>22</v>
      </c>
      <c r="L228" s="12">
        <f t="shared" si="81"/>
        <v>3893.34</v>
      </c>
      <c r="M228" s="12"/>
      <c r="N228" s="12"/>
      <c r="O228" s="22"/>
      <c r="P228" s="22">
        <f t="shared" si="83"/>
        <v>0</v>
      </c>
      <c r="Q228" s="8">
        <f t="shared" si="82"/>
        <v>92077.490999999995</v>
      </c>
      <c r="R228" s="236">
        <v>0.25</v>
      </c>
      <c r="S228" s="56">
        <f t="shared" si="79"/>
        <v>23019.372749999999</v>
      </c>
      <c r="T228" s="210">
        <v>2.34</v>
      </c>
      <c r="U228" s="211">
        <f>H228*T228</f>
        <v>187591.73939999999</v>
      </c>
      <c r="V228" s="170">
        <f>(U228*1.1+(L228+N228+P228))*R228</f>
        <v>52561.063334999999</v>
      </c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23.25" customHeight="1">
      <c r="A229" s="23">
        <v>10</v>
      </c>
      <c r="B229" s="179" t="s">
        <v>172</v>
      </c>
      <c r="C229" s="169" t="s">
        <v>25</v>
      </c>
      <c r="D229" s="141" t="s">
        <v>615</v>
      </c>
      <c r="E229" s="141" t="s">
        <v>11</v>
      </c>
      <c r="F229" s="54">
        <v>17697</v>
      </c>
      <c r="G229" s="17">
        <v>4.53</v>
      </c>
      <c r="H229" s="22">
        <f t="shared" si="84"/>
        <v>80167.41</v>
      </c>
      <c r="I229" s="31">
        <v>10</v>
      </c>
      <c r="J229" s="31">
        <f t="shared" si="80"/>
        <v>8016.7410000000009</v>
      </c>
      <c r="K229" s="8">
        <v>22</v>
      </c>
      <c r="L229" s="12">
        <f t="shared" si="81"/>
        <v>3893.34</v>
      </c>
      <c r="M229" s="12"/>
      <c r="N229" s="12"/>
      <c r="O229" s="22"/>
      <c r="P229" s="22">
        <f t="shared" si="83"/>
        <v>0</v>
      </c>
      <c r="Q229" s="8">
        <f t="shared" si="82"/>
        <v>92077.490999999995</v>
      </c>
      <c r="R229" s="236">
        <v>1</v>
      </c>
      <c r="S229" s="12">
        <f t="shared" si="79"/>
        <v>92077.490999999995</v>
      </c>
      <c r="T229" s="210">
        <v>2.34</v>
      </c>
      <c r="U229" s="211">
        <f>H229*T229</f>
        <v>187591.73939999999</v>
      </c>
      <c r="V229" s="170">
        <f>(U229*1.1+(L229+N229+P229))*R229</f>
        <v>210244.25334</v>
      </c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26.25" customHeight="1">
      <c r="A230" s="23">
        <v>11</v>
      </c>
      <c r="B230" s="119" t="s">
        <v>155</v>
      </c>
      <c r="C230" s="169" t="s">
        <v>25</v>
      </c>
      <c r="D230" s="59" t="s">
        <v>616</v>
      </c>
      <c r="E230" s="22" t="s">
        <v>11</v>
      </c>
      <c r="F230" s="54">
        <v>17697</v>
      </c>
      <c r="G230" s="17">
        <v>4.53</v>
      </c>
      <c r="H230" s="22">
        <f t="shared" si="84"/>
        <v>80167.41</v>
      </c>
      <c r="I230" s="31">
        <v>10</v>
      </c>
      <c r="J230" s="31">
        <f t="shared" si="80"/>
        <v>8016.7410000000009</v>
      </c>
      <c r="K230" s="22">
        <v>20</v>
      </c>
      <c r="L230" s="12">
        <f t="shared" si="81"/>
        <v>3539.4</v>
      </c>
      <c r="M230" s="12"/>
      <c r="N230" s="12">
        <f>F230*M230/100</f>
        <v>0</v>
      </c>
      <c r="O230" s="22"/>
      <c r="P230" s="22">
        <f t="shared" si="83"/>
        <v>0</v>
      </c>
      <c r="Q230" s="22">
        <f t="shared" si="82"/>
        <v>91723.550999999992</v>
      </c>
      <c r="R230" s="236">
        <v>0.5</v>
      </c>
      <c r="S230" s="12">
        <f t="shared" si="79"/>
        <v>45861.775499999996</v>
      </c>
      <c r="T230" s="210">
        <v>2.34</v>
      </c>
      <c r="U230" s="211">
        <f>H230*T230</f>
        <v>187591.73939999999</v>
      </c>
      <c r="V230" s="170">
        <f>(U230*1.1+(L230+N230+P230))*R230</f>
        <v>104945.15667</v>
      </c>
      <c r="W230" s="166"/>
    </row>
    <row r="231" spans="1:72" ht="20.399999999999999">
      <c r="A231" s="23">
        <v>12</v>
      </c>
      <c r="B231" s="119" t="s">
        <v>155</v>
      </c>
      <c r="C231" s="58" t="s">
        <v>29</v>
      </c>
      <c r="D231" s="59" t="s">
        <v>617</v>
      </c>
      <c r="E231" s="22"/>
      <c r="F231" s="54">
        <v>17697</v>
      </c>
      <c r="G231" s="17">
        <v>3.73</v>
      </c>
      <c r="H231" s="22">
        <f t="shared" si="84"/>
        <v>66009.81</v>
      </c>
      <c r="I231" s="31">
        <v>10</v>
      </c>
      <c r="J231" s="31">
        <f t="shared" si="80"/>
        <v>6600.9809999999998</v>
      </c>
      <c r="K231" s="22">
        <v>20</v>
      </c>
      <c r="L231" s="12">
        <f t="shared" si="81"/>
        <v>3539.4</v>
      </c>
      <c r="M231" s="12"/>
      <c r="N231" s="12">
        <f>F231*M231/100</f>
        <v>0</v>
      </c>
      <c r="O231" s="22"/>
      <c r="P231" s="22">
        <f t="shared" si="83"/>
        <v>0</v>
      </c>
      <c r="Q231" s="22">
        <f t="shared" si="82"/>
        <v>76150.190999999992</v>
      </c>
      <c r="R231" s="236">
        <v>0.5</v>
      </c>
      <c r="S231" s="12">
        <f t="shared" si="79"/>
        <v>38075.095499999996</v>
      </c>
      <c r="T231" s="210">
        <v>2.34</v>
      </c>
      <c r="U231" s="211">
        <f>H231*T231</f>
        <v>154462.95539999998</v>
      </c>
      <c r="V231" s="170">
        <f>(U231*1.1+(L231+N231+P231))*R231</f>
        <v>86724.325469999996</v>
      </c>
      <c r="W231" s="166"/>
    </row>
    <row r="232" spans="1:72" ht="33.75" customHeight="1">
      <c r="A232" s="23">
        <v>13</v>
      </c>
      <c r="B232" s="79" t="s">
        <v>157</v>
      </c>
      <c r="C232" s="23" t="s">
        <v>29</v>
      </c>
      <c r="D232" s="59" t="s">
        <v>657</v>
      </c>
      <c r="E232" s="22"/>
      <c r="F232" s="54">
        <v>17697</v>
      </c>
      <c r="G232" s="17">
        <v>3.57</v>
      </c>
      <c r="H232" s="22">
        <f>F232*G232</f>
        <v>63178.289999999994</v>
      </c>
      <c r="I232" s="31">
        <v>10</v>
      </c>
      <c r="J232" s="31">
        <f>F232*G232*I232/100</f>
        <v>6317.8289999999988</v>
      </c>
      <c r="K232" s="22">
        <v>22</v>
      </c>
      <c r="L232" s="12">
        <f>K232*F232/100</f>
        <v>3893.34</v>
      </c>
      <c r="M232" s="12"/>
      <c r="N232" s="12"/>
      <c r="O232" s="22"/>
      <c r="P232" s="22">
        <f>O232*F232/100</f>
        <v>0</v>
      </c>
      <c r="Q232" s="8">
        <f>H232+J232+L232+N232+P232</f>
        <v>73389.458999999988</v>
      </c>
      <c r="R232" s="236">
        <v>1</v>
      </c>
      <c r="S232" s="12">
        <f t="shared" si="79"/>
        <v>73389.458999999988</v>
      </c>
      <c r="T232" s="210">
        <v>2.34</v>
      </c>
      <c r="U232" s="211">
        <f>H232*T232</f>
        <v>147837.19859999997</v>
      </c>
      <c r="V232" s="170">
        <f>(U232*1.1+(L232+N232+P232))*R232</f>
        <v>166514.25845999998</v>
      </c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24" customHeight="1">
      <c r="A233" s="23">
        <v>14</v>
      </c>
      <c r="B233" s="179" t="s">
        <v>173</v>
      </c>
      <c r="C233" s="23" t="s">
        <v>25</v>
      </c>
      <c r="D233" s="59" t="s">
        <v>618</v>
      </c>
      <c r="E233" s="16" t="s">
        <v>11</v>
      </c>
      <c r="F233" s="54">
        <v>17697</v>
      </c>
      <c r="G233" s="16">
        <v>4.4000000000000004</v>
      </c>
      <c r="H233" s="22">
        <f>F233*G233</f>
        <v>77866.8</v>
      </c>
      <c r="I233" s="31">
        <v>10</v>
      </c>
      <c r="J233" s="31">
        <f>F233*G233*I233/100</f>
        <v>7786.68</v>
      </c>
      <c r="K233" s="22">
        <v>22</v>
      </c>
      <c r="L233" s="12">
        <f>K233*F233/100</f>
        <v>3893.34</v>
      </c>
      <c r="M233" s="12"/>
      <c r="N233" s="12"/>
      <c r="O233" s="22"/>
      <c r="P233" s="22">
        <f>O233*F233/100</f>
        <v>0</v>
      </c>
      <c r="Q233" s="8">
        <f>H233+J233+L233+N233+P233</f>
        <v>89546.82</v>
      </c>
      <c r="R233" s="236">
        <v>1</v>
      </c>
      <c r="S233" s="12">
        <f>Q233*R233</f>
        <v>89546.82</v>
      </c>
      <c r="T233" s="210">
        <v>2.34</v>
      </c>
      <c r="U233" s="211">
        <f>H233*T233</f>
        <v>182208.31200000001</v>
      </c>
      <c r="V233" s="170">
        <f>(U233*1.1+(L233+N233+P233))*R233</f>
        <v>204322.48320000002</v>
      </c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27" customHeight="1">
      <c r="A234" s="23">
        <v>15</v>
      </c>
      <c r="B234" s="179" t="s">
        <v>173</v>
      </c>
      <c r="C234" s="23" t="s">
        <v>25</v>
      </c>
      <c r="D234" s="59" t="s">
        <v>613</v>
      </c>
      <c r="E234" s="22" t="s">
        <v>11</v>
      </c>
      <c r="F234" s="54">
        <v>17697</v>
      </c>
      <c r="G234" s="17">
        <v>4.53</v>
      </c>
      <c r="H234" s="22">
        <f t="shared" si="84"/>
        <v>80167.41</v>
      </c>
      <c r="I234" s="31">
        <v>10</v>
      </c>
      <c r="J234" s="31">
        <f t="shared" si="80"/>
        <v>8016.7410000000009</v>
      </c>
      <c r="K234" s="22">
        <v>22</v>
      </c>
      <c r="L234" s="12">
        <f t="shared" si="81"/>
        <v>3893.34</v>
      </c>
      <c r="M234" s="12"/>
      <c r="N234" s="12"/>
      <c r="O234" s="22"/>
      <c r="P234" s="22">
        <f t="shared" si="83"/>
        <v>0</v>
      </c>
      <c r="Q234" s="8">
        <f t="shared" si="82"/>
        <v>92077.490999999995</v>
      </c>
      <c r="R234" s="236">
        <v>1.5</v>
      </c>
      <c r="S234" s="12">
        <f t="shared" si="79"/>
        <v>138116.2365</v>
      </c>
      <c r="T234" s="210">
        <v>2.34</v>
      </c>
      <c r="U234" s="211">
        <f>H234*T234</f>
        <v>187591.73939999999</v>
      </c>
      <c r="V234" s="170">
        <f>(U234*1.1+(L234+N234+P234))*R234</f>
        <v>315366.38000999996</v>
      </c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6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33.75" customHeight="1">
      <c r="A235" s="23">
        <v>16</v>
      </c>
      <c r="B235" s="179" t="s">
        <v>278</v>
      </c>
      <c r="C235" s="23" t="s">
        <v>29</v>
      </c>
      <c r="D235" s="59" t="s">
        <v>658</v>
      </c>
      <c r="E235" s="22"/>
      <c r="F235" s="54">
        <v>17697</v>
      </c>
      <c r="G235" s="17">
        <v>3.57</v>
      </c>
      <c r="H235" s="22">
        <f>F235*G235</f>
        <v>63178.289999999994</v>
      </c>
      <c r="I235" s="31">
        <v>10</v>
      </c>
      <c r="J235" s="31">
        <f>F235*G235*I235/100</f>
        <v>6317.8289999999988</v>
      </c>
      <c r="K235" s="22">
        <v>22</v>
      </c>
      <c r="L235" s="12">
        <f>K235*F235/100</f>
        <v>3893.34</v>
      </c>
      <c r="M235" s="12"/>
      <c r="N235" s="12"/>
      <c r="O235" s="22"/>
      <c r="P235" s="22">
        <f>O235*F235/100</f>
        <v>0</v>
      </c>
      <c r="Q235" s="8">
        <f>H235+J235+L235+N235+P235</f>
        <v>73389.458999999988</v>
      </c>
      <c r="R235" s="236">
        <v>0.5</v>
      </c>
      <c r="S235" s="12">
        <f t="shared" si="79"/>
        <v>36694.729499999994</v>
      </c>
      <c r="T235" s="210">
        <v>2.34</v>
      </c>
      <c r="U235" s="211">
        <f>H235*T235</f>
        <v>147837.19859999997</v>
      </c>
      <c r="V235" s="170">
        <f>(U235*1.1+(L235+N235+P235))*R235</f>
        <v>83257.129229999991</v>
      </c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20.399999999999999">
      <c r="A236" s="23">
        <v>17</v>
      </c>
      <c r="B236" s="179" t="s">
        <v>278</v>
      </c>
      <c r="C236" s="23" t="s">
        <v>29</v>
      </c>
      <c r="D236" s="59" t="s">
        <v>98</v>
      </c>
      <c r="E236" s="22"/>
      <c r="F236" s="54">
        <v>17697</v>
      </c>
      <c r="G236" s="17">
        <v>3.53</v>
      </c>
      <c r="H236" s="22">
        <f t="shared" si="84"/>
        <v>62470.409999999996</v>
      </c>
      <c r="I236" s="31">
        <v>10</v>
      </c>
      <c r="J236" s="31">
        <f t="shared" si="80"/>
        <v>6247.0410000000002</v>
      </c>
      <c r="K236" s="22">
        <v>22</v>
      </c>
      <c r="L236" s="12">
        <f t="shared" si="81"/>
        <v>3893.34</v>
      </c>
      <c r="M236" s="12"/>
      <c r="N236" s="12"/>
      <c r="O236" s="22"/>
      <c r="P236" s="22">
        <f t="shared" si="83"/>
        <v>0</v>
      </c>
      <c r="Q236" s="8">
        <f t="shared" si="82"/>
        <v>72610.790999999997</v>
      </c>
      <c r="R236" s="236">
        <v>0.5</v>
      </c>
      <c r="S236" s="12">
        <f t="shared" si="79"/>
        <v>36305.395499999999</v>
      </c>
      <c r="T236" s="210">
        <v>2.34</v>
      </c>
      <c r="U236" s="211">
        <f>H236*T236</f>
        <v>146180.75939999998</v>
      </c>
      <c r="V236" s="170">
        <f>(U236*1.1+(L236+N236+P236))*R236</f>
        <v>82346.087669999994</v>
      </c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>
      <c r="A237" s="23"/>
      <c r="B237" s="144" t="s">
        <v>3</v>
      </c>
      <c r="C237" s="23"/>
      <c r="D237" s="63"/>
      <c r="E237" s="8"/>
      <c r="F237" s="61"/>
      <c r="G237" s="61"/>
      <c r="H237" s="8"/>
      <c r="I237" s="8"/>
      <c r="J237" s="8"/>
      <c r="K237" s="8"/>
      <c r="L237" s="56"/>
      <c r="M237" s="8"/>
      <c r="N237" s="8"/>
      <c r="O237" s="8"/>
      <c r="P237" s="8"/>
      <c r="Q237" s="8"/>
      <c r="R237" s="80">
        <f>SUM(R220:R236)</f>
        <v>14.5</v>
      </c>
      <c r="S237" s="24">
        <f t="shared" ref="S237:V237" si="85">SUM(S220:S236)</f>
        <v>1256460.4545</v>
      </c>
      <c r="T237" s="80"/>
      <c r="U237" s="24"/>
      <c r="V237" s="24">
        <f t="shared" si="85"/>
        <v>2859015.6519300002</v>
      </c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>
      <c r="A238" s="73"/>
      <c r="B238" s="263"/>
      <c r="C238" s="73"/>
      <c r="D238" s="25"/>
      <c r="E238" s="104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105">
        <v>14.5</v>
      </c>
      <c r="S238" s="98"/>
      <c r="T238" s="184"/>
      <c r="V238" s="184"/>
    </row>
    <row r="239" spans="1:72" s="261" customFormat="1" ht="13.8">
      <c r="A239" s="25"/>
      <c r="B239" s="182"/>
      <c r="C239" s="194" t="s">
        <v>396</v>
      </c>
      <c r="D239" s="25"/>
      <c r="E239" s="104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105"/>
      <c r="S239" s="20"/>
      <c r="T239" s="251"/>
      <c r="U239" s="351"/>
      <c r="V239" s="251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</row>
    <row r="240" spans="1:72">
      <c r="A240" s="32">
        <v>1</v>
      </c>
      <c r="B240" s="47" t="s">
        <v>415</v>
      </c>
      <c r="C240" s="32" t="s">
        <v>25</v>
      </c>
      <c r="D240" s="18" t="s">
        <v>343</v>
      </c>
      <c r="E240" s="22" t="s">
        <v>11</v>
      </c>
      <c r="F240" s="54">
        <v>17697</v>
      </c>
      <c r="G240" s="17">
        <v>4.53</v>
      </c>
      <c r="H240" s="22">
        <f>F240*G240</f>
        <v>80167.41</v>
      </c>
      <c r="I240" s="31">
        <v>10</v>
      </c>
      <c r="J240" s="31">
        <f>F240*G240*I240/100</f>
        <v>8016.7410000000009</v>
      </c>
      <c r="K240" s="22"/>
      <c r="L240" s="12">
        <f>K240*F240/100</f>
        <v>0</v>
      </c>
      <c r="M240" s="12"/>
      <c r="N240" s="12">
        <f>F240*M240/100</f>
        <v>0</v>
      </c>
      <c r="O240" s="22">
        <v>25</v>
      </c>
      <c r="P240" s="22">
        <f>O240*F240/100</f>
        <v>4424.25</v>
      </c>
      <c r="Q240" s="8">
        <f>H240+J240+L240+N240+P240</f>
        <v>92608.400999999998</v>
      </c>
      <c r="R240" s="236">
        <v>1.25</v>
      </c>
      <c r="S240" s="12">
        <f>Q240*R240</f>
        <v>115760.50125</v>
      </c>
      <c r="T240" s="210">
        <v>2.34</v>
      </c>
      <c r="U240" s="211">
        <f>H240*T240</f>
        <v>187591.73939999999</v>
      </c>
      <c r="V240" s="170">
        <f>(U240*1.1+(L240+N240+P240))*R240</f>
        <v>263468.95417500002</v>
      </c>
    </row>
    <row r="241" spans="1:33" ht="20.399999999999999">
      <c r="A241" s="32"/>
      <c r="B241" s="47" t="s">
        <v>416</v>
      </c>
      <c r="C241" s="32" t="s">
        <v>27</v>
      </c>
      <c r="D241" s="18" t="s">
        <v>343</v>
      </c>
      <c r="E241" s="22" t="s">
        <v>11</v>
      </c>
      <c r="F241" s="54">
        <v>17697</v>
      </c>
      <c r="G241" s="17">
        <v>4.53</v>
      </c>
      <c r="H241" s="22">
        <f>F241*G241</f>
        <v>80167.41</v>
      </c>
      <c r="I241" s="31">
        <v>10</v>
      </c>
      <c r="J241" s="31">
        <f>F241*G241*I241/100</f>
        <v>8016.7410000000009</v>
      </c>
      <c r="K241" s="22"/>
      <c r="L241" s="12">
        <f>K241*F241/100</f>
        <v>0</v>
      </c>
      <c r="M241" s="12"/>
      <c r="N241" s="12">
        <f>F241*M241/100</f>
        <v>0</v>
      </c>
      <c r="O241" s="22">
        <v>25</v>
      </c>
      <c r="P241" s="22">
        <f>O241*F241/100</f>
        <v>4424.25</v>
      </c>
      <c r="Q241" s="8">
        <f>H241+J241+L241+N241+P241</f>
        <v>92608.400999999998</v>
      </c>
      <c r="R241" s="236">
        <v>0.25</v>
      </c>
      <c r="S241" s="12">
        <f>Q241*R241</f>
        <v>23152.10025</v>
      </c>
      <c r="T241" s="210">
        <v>2.34</v>
      </c>
      <c r="U241" s="211">
        <f>H241*T241</f>
        <v>187591.73939999999</v>
      </c>
      <c r="V241" s="170">
        <f>(U241*1.1+(L241+N241+P241))*R241</f>
        <v>52693.790835</v>
      </c>
    </row>
    <row r="242" spans="1:33">
      <c r="A242" s="32"/>
      <c r="B242" s="47" t="s">
        <v>417</v>
      </c>
      <c r="C242" s="32" t="s">
        <v>28</v>
      </c>
      <c r="D242" s="18" t="s">
        <v>343</v>
      </c>
      <c r="E242" s="22" t="s">
        <v>11</v>
      </c>
      <c r="F242" s="54">
        <v>17697</v>
      </c>
      <c r="G242" s="17">
        <v>4.53</v>
      </c>
      <c r="H242" s="22">
        <f>F242*G242</f>
        <v>80167.41</v>
      </c>
      <c r="I242" s="31">
        <v>10</v>
      </c>
      <c r="J242" s="31">
        <f>F242*G242*I242/100</f>
        <v>8016.7410000000009</v>
      </c>
      <c r="K242" s="22"/>
      <c r="L242" s="12">
        <f>K242*F242/100</f>
        <v>0</v>
      </c>
      <c r="M242" s="12"/>
      <c r="N242" s="12">
        <f>F242*M242/100</f>
        <v>0</v>
      </c>
      <c r="O242" s="22">
        <v>25</v>
      </c>
      <c r="P242" s="22">
        <f>O242*F242/100</f>
        <v>4424.25</v>
      </c>
      <c r="Q242" s="8">
        <f>H242+J242+L242+N242+P242</f>
        <v>92608.400999999998</v>
      </c>
      <c r="R242" s="236">
        <v>0.25</v>
      </c>
      <c r="S242" s="12">
        <f>Q242*R242</f>
        <v>23152.10025</v>
      </c>
      <c r="T242" s="210">
        <v>2.34</v>
      </c>
      <c r="U242" s="211">
        <f>H242*T242</f>
        <v>187591.73939999999</v>
      </c>
      <c r="V242" s="170">
        <f>(U242*1.1+(L242+N242+P242))*R242</f>
        <v>52693.790835</v>
      </c>
    </row>
    <row r="243" spans="1:33" ht="20.399999999999999">
      <c r="A243" s="32">
        <v>2</v>
      </c>
      <c r="B243" s="47" t="s">
        <v>419</v>
      </c>
      <c r="C243" s="32" t="s">
        <v>29</v>
      </c>
      <c r="D243" s="18" t="s">
        <v>343</v>
      </c>
      <c r="E243" s="22" t="s">
        <v>11</v>
      </c>
      <c r="F243" s="54">
        <v>17697</v>
      </c>
      <c r="G243" s="17">
        <v>4.53</v>
      </c>
      <c r="H243" s="22">
        <f>F243*G243</f>
        <v>80167.41</v>
      </c>
      <c r="I243" s="31">
        <v>10</v>
      </c>
      <c r="J243" s="31">
        <f>F243*G243*I243/100</f>
        <v>8016.7410000000009</v>
      </c>
      <c r="K243" s="22"/>
      <c r="L243" s="12">
        <f>K243*F243/100</f>
        <v>0</v>
      </c>
      <c r="M243" s="12"/>
      <c r="N243" s="12">
        <f>F243*M243/100</f>
        <v>0</v>
      </c>
      <c r="O243" s="22"/>
      <c r="P243" s="22">
        <f>O243*F243/100</f>
        <v>0</v>
      </c>
      <c r="Q243" s="8">
        <f>H243+J243+L243+N243+P243</f>
        <v>88184.150999999998</v>
      </c>
      <c r="R243" s="236">
        <v>0.25</v>
      </c>
      <c r="S243" s="12">
        <f>Q243*R243</f>
        <v>22046.03775</v>
      </c>
      <c r="T243" s="210">
        <v>2.34</v>
      </c>
      <c r="U243" s="211">
        <f>H243*T243</f>
        <v>187591.73939999999</v>
      </c>
      <c r="V243" s="170">
        <f>(U243*1.1+(L243+N243+P243))*R243</f>
        <v>51587.728335</v>
      </c>
    </row>
    <row r="244" spans="1:33" ht="20.399999999999999">
      <c r="A244" s="32">
        <v>3</v>
      </c>
      <c r="B244" s="47" t="s">
        <v>418</v>
      </c>
      <c r="C244" s="32" t="s">
        <v>420</v>
      </c>
      <c r="D244" s="18" t="s">
        <v>343</v>
      </c>
      <c r="E244" s="22" t="s">
        <v>135</v>
      </c>
      <c r="F244" s="54">
        <v>17697</v>
      </c>
      <c r="G244" s="17">
        <v>4.53</v>
      </c>
      <c r="H244" s="22">
        <f>F244*G244</f>
        <v>80167.41</v>
      </c>
      <c r="I244" s="31">
        <v>10</v>
      </c>
      <c r="J244" s="31">
        <f>F244*G244*I244/100</f>
        <v>8016.7410000000009</v>
      </c>
      <c r="K244" s="22"/>
      <c r="L244" s="12">
        <f>K244*F244/100</f>
        <v>0</v>
      </c>
      <c r="M244" s="43"/>
      <c r="N244" s="43">
        <f>F244*M244/100</f>
        <v>0</v>
      </c>
      <c r="O244" s="31"/>
      <c r="P244" s="31">
        <f>O244*F244/100</f>
        <v>0</v>
      </c>
      <c r="Q244" s="31">
        <f>H244+J244+L244+N244+P244</f>
        <v>88184.150999999998</v>
      </c>
      <c r="R244" s="341">
        <v>0.25</v>
      </c>
      <c r="S244" s="43">
        <f>Q244*R244</f>
        <v>22046.03775</v>
      </c>
      <c r="T244" s="210">
        <v>2.34</v>
      </c>
      <c r="U244" s="211">
        <f>H244*T244</f>
        <v>187591.73939999999</v>
      </c>
      <c r="V244" s="170">
        <f>(U244*1.1+(L244+N244+P244))*R244</f>
        <v>51587.728335</v>
      </c>
    </row>
    <row r="245" spans="1:33">
      <c r="A245" s="32"/>
      <c r="B245" s="262" t="s">
        <v>34</v>
      </c>
      <c r="C245" s="32"/>
      <c r="D245" s="18"/>
      <c r="E245" s="65"/>
      <c r="F245" s="54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84">
        <f>SUM(R240:R244)</f>
        <v>2.25</v>
      </c>
      <c r="S245" s="94">
        <f>SUM(S240:S244)</f>
        <v>206156.77724999996</v>
      </c>
      <c r="T245" s="84"/>
      <c r="U245" s="94"/>
      <c r="V245" s="94">
        <f>SUM(V240:V244)</f>
        <v>472031.99251499999</v>
      </c>
    </row>
    <row r="246" spans="1:33">
      <c r="A246" s="129"/>
      <c r="B246" s="130"/>
      <c r="C246" s="129"/>
      <c r="D246" s="180"/>
      <c r="E246" s="251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05"/>
      <c r="S246" s="95"/>
      <c r="T246" s="184"/>
      <c r="V246" s="184"/>
    </row>
    <row r="247" spans="1:33" s="261" customFormat="1">
      <c r="A247" s="25"/>
      <c r="B247" s="182"/>
      <c r="C247" s="264" t="s">
        <v>139</v>
      </c>
      <c r="D247" s="25"/>
      <c r="E247" s="104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105"/>
      <c r="S247" s="20"/>
      <c r="T247" s="251"/>
      <c r="U247" s="351"/>
      <c r="V247" s="251"/>
      <c r="W247" s="180"/>
      <c r="X247" s="180"/>
      <c r="Y247" s="180"/>
      <c r="Z247" s="180"/>
      <c r="AA247" s="180"/>
      <c r="AB247" s="180"/>
      <c r="AC247" s="180"/>
      <c r="AD247" s="180"/>
      <c r="AE247" s="180"/>
      <c r="AF247" s="180"/>
      <c r="AG247" s="180"/>
    </row>
    <row r="248" spans="1:33">
      <c r="A248" s="32">
        <v>1</v>
      </c>
      <c r="B248" s="121" t="s">
        <v>167</v>
      </c>
      <c r="C248" s="32" t="s">
        <v>29</v>
      </c>
      <c r="D248" s="18" t="s">
        <v>398</v>
      </c>
      <c r="E248" s="22"/>
      <c r="F248" s="54">
        <v>17697</v>
      </c>
      <c r="G248" s="17">
        <v>3.73</v>
      </c>
      <c r="H248" s="22">
        <f>F248*G248</f>
        <v>66009.81</v>
      </c>
      <c r="I248" s="31">
        <v>10</v>
      </c>
      <c r="J248" s="31">
        <f>F248*G248*I248/100</f>
        <v>6600.9809999999998</v>
      </c>
      <c r="K248" s="22"/>
      <c r="L248" s="12">
        <f>K248*F248/100</f>
        <v>0</v>
      </c>
      <c r="M248" s="12"/>
      <c r="N248" s="12">
        <f>F248*M248/100</f>
        <v>0</v>
      </c>
      <c r="O248" s="22">
        <v>25</v>
      </c>
      <c r="P248" s="22">
        <f>O248*F248/100</f>
        <v>4424.25</v>
      </c>
      <c r="Q248" s="8">
        <f>H248+J248+L248+N248+P248</f>
        <v>77035.040999999997</v>
      </c>
      <c r="R248" s="236">
        <v>1</v>
      </c>
      <c r="S248" s="12">
        <f>Q248*R248</f>
        <v>77035.040999999997</v>
      </c>
      <c r="T248" s="210">
        <v>2.34</v>
      </c>
      <c r="U248" s="211">
        <f>H248*T248</f>
        <v>154462.95539999998</v>
      </c>
      <c r="V248" s="170">
        <f>(U248*1.1+(L248+N248+P248))*R248</f>
        <v>174333.50094</v>
      </c>
    </row>
    <row r="249" spans="1:33">
      <c r="A249" s="32">
        <v>2</v>
      </c>
      <c r="B249" s="106" t="s">
        <v>140</v>
      </c>
      <c r="C249" s="32" t="s">
        <v>25</v>
      </c>
      <c r="D249" s="18" t="s">
        <v>343</v>
      </c>
      <c r="E249" s="22" t="s">
        <v>11</v>
      </c>
      <c r="F249" s="54">
        <v>17697</v>
      </c>
      <c r="G249" s="17">
        <v>4.53</v>
      </c>
      <c r="H249" s="22">
        <f>F249*G249</f>
        <v>80167.41</v>
      </c>
      <c r="I249" s="31">
        <v>10</v>
      </c>
      <c r="J249" s="31">
        <f>F249*G249*I249/100</f>
        <v>8016.7410000000009</v>
      </c>
      <c r="K249" s="22"/>
      <c r="L249" s="12">
        <f>K249*F249/100</f>
        <v>0</v>
      </c>
      <c r="M249" s="12"/>
      <c r="N249" s="12">
        <f>F249*M249/100</f>
        <v>0</v>
      </c>
      <c r="O249" s="22"/>
      <c r="P249" s="22">
        <f>O249*F249/100</f>
        <v>0</v>
      </c>
      <c r="Q249" s="8">
        <f>H249+J249+L249+N249+P249</f>
        <v>88184.150999999998</v>
      </c>
      <c r="R249" s="236">
        <v>1</v>
      </c>
      <c r="S249" s="12">
        <f>Q249*R249</f>
        <v>88184.150999999998</v>
      </c>
      <c r="T249" s="210">
        <v>2.34</v>
      </c>
      <c r="U249" s="211">
        <f>H249*T249</f>
        <v>187591.73939999999</v>
      </c>
      <c r="V249" s="170">
        <f>(U249*1.1+(L249+N249+P249))*R249</f>
        <v>206350.91334</v>
      </c>
    </row>
    <row r="250" spans="1:33">
      <c r="A250" s="32">
        <v>3</v>
      </c>
      <c r="B250" s="106" t="s">
        <v>140</v>
      </c>
      <c r="C250" s="32" t="s">
        <v>25</v>
      </c>
      <c r="D250" s="18" t="s">
        <v>619</v>
      </c>
      <c r="E250" s="22" t="s">
        <v>135</v>
      </c>
      <c r="F250" s="54">
        <v>17697</v>
      </c>
      <c r="G250" s="17">
        <v>4.53</v>
      </c>
      <c r="H250" s="22">
        <f>F250*G250</f>
        <v>80167.41</v>
      </c>
      <c r="I250" s="31">
        <v>10</v>
      </c>
      <c r="J250" s="31">
        <f>F250*G250*I250/100</f>
        <v>8016.7410000000009</v>
      </c>
      <c r="K250" s="22"/>
      <c r="L250" s="12">
        <f>K250*F250/100</f>
        <v>0</v>
      </c>
      <c r="M250" s="43"/>
      <c r="N250" s="43">
        <f>F250*M250/100</f>
        <v>0</v>
      </c>
      <c r="O250" s="31"/>
      <c r="P250" s="31">
        <f>O250*F250/100</f>
        <v>0</v>
      </c>
      <c r="Q250" s="31">
        <f>H250+J250+L250+N250+P250</f>
        <v>88184.150999999998</v>
      </c>
      <c r="R250" s="341">
        <v>1</v>
      </c>
      <c r="S250" s="43">
        <f>Q250*R250</f>
        <v>88184.150999999998</v>
      </c>
      <c r="T250" s="210">
        <v>2.34</v>
      </c>
      <c r="U250" s="211">
        <f>H250*T250</f>
        <v>187591.73939999999</v>
      </c>
      <c r="V250" s="170">
        <f>(U250*1.1+(L250+N250+P250))*R250</f>
        <v>206350.91334</v>
      </c>
    </row>
    <row r="251" spans="1:33">
      <c r="A251" s="32"/>
      <c r="B251" s="262" t="s">
        <v>34</v>
      </c>
      <c r="C251" s="32"/>
      <c r="D251" s="18"/>
      <c r="E251" s="65"/>
      <c r="F251" s="54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84">
        <f>SUM(R248:R250)</f>
        <v>3</v>
      </c>
      <c r="S251" s="94">
        <f t="shared" ref="S251:V251" si="86">SUM(S248:S250)</f>
        <v>253403.34299999999</v>
      </c>
      <c r="T251" s="84"/>
      <c r="U251" s="94"/>
      <c r="V251" s="94">
        <f t="shared" si="86"/>
        <v>587035.32762</v>
      </c>
    </row>
    <row r="252" spans="1:33">
      <c r="A252" s="126"/>
      <c r="B252" s="126"/>
      <c r="C252" s="126"/>
      <c r="D252" s="52"/>
      <c r="E252" s="145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349"/>
      <c r="S252" s="99"/>
      <c r="T252" s="184"/>
      <c r="V252" s="184"/>
    </row>
    <row r="253" spans="1:33" s="176" customFormat="1" ht="13.8">
      <c r="A253" s="99"/>
      <c r="B253" s="182"/>
      <c r="C253" s="194" t="s">
        <v>410</v>
      </c>
      <c r="D253" s="73"/>
      <c r="E253" s="145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349"/>
      <c r="S253" s="99"/>
      <c r="T253" s="184"/>
      <c r="U253" s="270"/>
      <c r="V253" s="184"/>
    </row>
    <row r="254" spans="1:33" s="176" customFormat="1">
      <c r="A254" s="32">
        <v>1</v>
      </c>
      <c r="B254" s="57" t="s">
        <v>142</v>
      </c>
      <c r="C254" s="32" t="s">
        <v>29</v>
      </c>
      <c r="D254" s="32" t="s">
        <v>620</v>
      </c>
      <c r="E254" s="65"/>
      <c r="F254" s="54">
        <v>17697</v>
      </c>
      <c r="G254" s="17">
        <v>3.73</v>
      </c>
      <c r="H254" s="22">
        <f t="shared" ref="H254:H264" si="87">F254*G254</f>
        <v>66009.81</v>
      </c>
      <c r="I254" s="31">
        <v>10</v>
      </c>
      <c r="J254" s="31">
        <f t="shared" ref="J254:J264" si="88">F254*G254*I254/100</f>
        <v>6600.9809999999998</v>
      </c>
      <c r="K254" s="22"/>
      <c r="L254" s="12">
        <f t="shared" ref="L254:L264" si="89">K254*F254/100</f>
        <v>0</v>
      </c>
      <c r="M254" s="12"/>
      <c r="N254" s="12">
        <f t="shared" ref="N254:N264" si="90">F254*M254/100</f>
        <v>0</v>
      </c>
      <c r="O254" s="22"/>
      <c r="P254" s="22">
        <f t="shared" ref="P254:P264" si="91">O254*F254/100</f>
        <v>0</v>
      </c>
      <c r="Q254" s="22">
        <f t="shared" ref="Q254:Q264" si="92">H254+J254+L254+N254+P254</f>
        <v>72610.790999999997</v>
      </c>
      <c r="R254" s="236">
        <v>1</v>
      </c>
      <c r="S254" s="12">
        <f t="shared" ref="S254:S264" si="93">Q254*R254</f>
        <v>72610.790999999997</v>
      </c>
      <c r="T254" s="210">
        <v>2.34</v>
      </c>
      <c r="U254" s="211">
        <f>H254*T254</f>
        <v>154462.95539999998</v>
      </c>
      <c r="V254" s="170">
        <f>(U254*1.1+(L254+N254+P254))*R254</f>
        <v>169909.25094</v>
      </c>
    </row>
    <row r="255" spans="1:33" s="176" customFormat="1">
      <c r="A255" s="32">
        <v>2</v>
      </c>
      <c r="B255" s="57" t="s">
        <v>142</v>
      </c>
      <c r="C255" s="32" t="s">
        <v>29</v>
      </c>
      <c r="D255" s="32" t="s">
        <v>620</v>
      </c>
      <c r="E255" s="65"/>
      <c r="F255" s="54">
        <v>17697</v>
      </c>
      <c r="G255" s="17">
        <v>3.73</v>
      </c>
      <c r="H255" s="22">
        <f t="shared" si="87"/>
        <v>66009.81</v>
      </c>
      <c r="I255" s="31">
        <v>10</v>
      </c>
      <c r="J255" s="31">
        <f t="shared" si="88"/>
        <v>6600.9809999999998</v>
      </c>
      <c r="K255" s="22"/>
      <c r="L255" s="12">
        <f t="shared" si="89"/>
        <v>0</v>
      </c>
      <c r="M255" s="12"/>
      <c r="N255" s="12">
        <f t="shared" si="90"/>
        <v>0</v>
      </c>
      <c r="O255" s="22"/>
      <c r="P255" s="22">
        <f t="shared" si="91"/>
        <v>0</v>
      </c>
      <c r="Q255" s="22">
        <f t="shared" si="92"/>
        <v>72610.790999999997</v>
      </c>
      <c r="R255" s="236">
        <v>0.5</v>
      </c>
      <c r="S255" s="12">
        <f t="shared" si="93"/>
        <v>36305.395499999999</v>
      </c>
      <c r="T255" s="210">
        <v>2.34</v>
      </c>
      <c r="U255" s="211">
        <f>H255*T255</f>
        <v>154462.95539999998</v>
      </c>
      <c r="V255" s="170">
        <f>(U255*1.1+(L255+N255+P255))*R255</f>
        <v>84954.625469999999</v>
      </c>
    </row>
    <row r="256" spans="1:33" s="176" customFormat="1" ht="21">
      <c r="A256" s="32">
        <v>3</v>
      </c>
      <c r="B256" s="57" t="s">
        <v>143</v>
      </c>
      <c r="C256" s="32" t="s">
        <v>29</v>
      </c>
      <c r="D256" s="32" t="s">
        <v>164</v>
      </c>
      <c r="E256" s="65"/>
      <c r="F256" s="54">
        <v>17697</v>
      </c>
      <c r="G256" s="17">
        <v>3.73</v>
      </c>
      <c r="H256" s="22">
        <f t="shared" si="87"/>
        <v>66009.81</v>
      </c>
      <c r="I256" s="31">
        <v>10</v>
      </c>
      <c r="J256" s="31">
        <f t="shared" si="88"/>
        <v>6600.9809999999998</v>
      </c>
      <c r="K256" s="22"/>
      <c r="L256" s="12">
        <f t="shared" si="89"/>
        <v>0</v>
      </c>
      <c r="M256" s="12"/>
      <c r="N256" s="12">
        <f t="shared" si="90"/>
        <v>0</v>
      </c>
      <c r="O256" s="22"/>
      <c r="P256" s="22">
        <f t="shared" si="91"/>
        <v>0</v>
      </c>
      <c r="Q256" s="22">
        <f t="shared" si="92"/>
        <v>72610.790999999997</v>
      </c>
      <c r="R256" s="236">
        <v>0.5</v>
      </c>
      <c r="S256" s="12">
        <f t="shared" si="93"/>
        <v>36305.395499999999</v>
      </c>
      <c r="T256" s="210">
        <v>2.34</v>
      </c>
      <c r="U256" s="211">
        <f>H256*T256</f>
        <v>154462.95539999998</v>
      </c>
      <c r="V256" s="170">
        <f>(U256*1.1+(L256+N256+P256))*R256</f>
        <v>84954.625469999999</v>
      </c>
    </row>
    <row r="257" spans="1:33" s="176" customFormat="1" ht="21">
      <c r="A257" s="32">
        <v>4</v>
      </c>
      <c r="B257" s="57" t="s">
        <v>143</v>
      </c>
      <c r="C257" s="169" t="s">
        <v>25</v>
      </c>
      <c r="D257" s="53" t="s">
        <v>587</v>
      </c>
      <c r="E257" s="22" t="s">
        <v>11</v>
      </c>
      <c r="F257" s="54">
        <v>17697</v>
      </c>
      <c r="G257" s="17">
        <v>4.53</v>
      </c>
      <c r="H257" s="22">
        <f>F257*G257</f>
        <v>80167.41</v>
      </c>
      <c r="I257" s="31">
        <v>10</v>
      </c>
      <c r="J257" s="31">
        <f t="shared" si="88"/>
        <v>8016.7410000000009</v>
      </c>
      <c r="K257" s="22"/>
      <c r="L257" s="12">
        <f>K257*F257/100</f>
        <v>0</v>
      </c>
      <c r="M257" s="12"/>
      <c r="N257" s="12">
        <f>F257*M257/100</f>
        <v>0</v>
      </c>
      <c r="O257" s="22"/>
      <c r="P257" s="22">
        <f>O257*F257/100</f>
        <v>0</v>
      </c>
      <c r="Q257" s="22">
        <f t="shared" si="92"/>
        <v>88184.150999999998</v>
      </c>
      <c r="R257" s="236">
        <v>1</v>
      </c>
      <c r="S257" s="12">
        <f t="shared" si="93"/>
        <v>88184.150999999998</v>
      </c>
      <c r="T257" s="210">
        <v>2.34</v>
      </c>
      <c r="U257" s="211">
        <f>H257*T257</f>
        <v>187591.73939999999</v>
      </c>
      <c r="V257" s="170">
        <f>(U257*1.1+(L257+N257+P257))*R257</f>
        <v>206350.91334</v>
      </c>
    </row>
    <row r="258" spans="1:33" s="176" customFormat="1" ht="21">
      <c r="A258" s="32">
        <v>5</v>
      </c>
      <c r="B258" s="57" t="s">
        <v>143</v>
      </c>
      <c r="C258" s="169" t="s">
        <v>25</v>
      </c>
      <c r="D258" s="53" t="s">
        <v>587</v>
      </c>
      <c r="E258" s="22" t="s">
        <v>11</v>
      </c>
      <c r="F258" s="54">
        <v>17697</v>
      </c>
      <c r="G258" s="17">
        <v>4.53</v>
      </c>
      <c r="H258" s="22">
        <f>F258*G258</f>
        <v>80167.41</v>
      </c>
      <c r="I258" s="31">
        <v>10</v>
      </c>
      <c r="J258" s="31">
        <f t="shared" si="88"/>
        <v>8016.7410000000009</v>
      </c>
      <c r="K258" s="22"/>
      <c r="L258" s="12">
        <f>K258*F258/100</f>
        <v>0</v>
      </c>
      <c r="M258" s="12"/>
      <c r="N258" s="12">
        <f>F258*M258/100</f>
        <v>0</v>
      </c>
      <c r="O258" s="22"/>
      <c r="P258" s="22">
        <f>O258*F258/100</f>
        <v>0</v>
      </c>
      <c r="Q258" s="22">
        <f t="shared" si="92"/>
        <v>88184.150999999998</v>
      </c>
      <c r="R258" s="236">
        <v>0.25</v>
      </c>
      <c r="S258" s="12">
        <f t="shared" si="93"/>
        <v>22046.03775</v>
      </c>
      <c r="T258" s="210">
        <v>2.34</v>
      </c>
      <c r="U258" s="211">
        <f>H258*T258</f>
        <v>187591.73939999999</v>
      </c>
      <c r="V258" s="170">
        <f>(U258*1.1+(L258+N258+P258))*R258</f>
        <v>51587.728335</v>
      </c>
    </row>
    <row r="259" spans="1:33" s="176" customFormat="1" ht="21">
      <c r="A259" s="32">
        <v>6</v>
      </c>
      <c r="B259" s="57" t="s">
        <v>166</v>
      </c>
      <c r="C259" s="32" t="s">
        <v>27</v>
      </c>
      <c r="D259" s="18" t="s">
        <v>584</v>
      </c>
      <c r="E259" s="22">
        <v>1</v>
      </c>
      <c r="F259" s="54">
        <v>17697</v>
      </c>
      <c r="G259" s="17">
        <v>4.41</v>
      </c>
      <c r="H259" s="22">
        <f t="shared" si="87"/>
        <v>78043.77</v>
      </c>
      <c r="I259" s="31">
        <v>10</v>
      </c>
      <c r="J259" s="31">
        <f t="shared" si="88"/>
        <v>7804.3770000000004</v>
      </c>
      <c r="K259" s="22"/>
      <c r="L259" s="12">
        <f t="shared" si="89"/>
        <v>0</v>
      </c>
      <c r="M259" s="12"/>
      <c r="N259" s="12">
        <f t="shared" si="90"/>
        <v>0</v>
      </c>
      <c r="O259" s="22"/>
      <c r="P259" s="22">
        <f t="shared" si="91"/>
        <v>0</v>
      </c>
      <c r="Q259" s="22">
        <f t="shared" si="92"/>
        <v>85848.146999999997</v>
      </c>
      <c r="R259" s="236">
        <v>1</v>
      </c>
      <c r="S259" s="12">
        <f t="shared" si="93"/>
        <v>85848.146999999997</v>
      </c>
      <c r="T259" s="210">
        <v>2.34</v>
      </c>
      <c r="U259" s="211">
        <f>H259*T259</f>
        <v>182622.42180000001</v>
      </c>
      <c r="V259" s="170">
        <f>(U259*1.1+(L259+N259+P259))*R259</f>
        <v>200884.66398000004</v>
      </c>
    </row>
    <row r="260" spans="1:33" s="176" customFormat="1" ht="21">
      <c r="A260" s="32">
        <v>7</v>
      </c>
      <c r="B260" s="57" t="s">
        <v>166</v>
      </c>
      <c r="C260" s="23" t="s">
        <v>25</v>
      </c>
      <c r="D260" s="32" t="s">
        <v>164</v>
      </c>
      <c r="E260" s="16">
        <v>1</v>
      </c>
      <c r="F260" s="54">
        <v>17697</v>
      </c>
      <c r="G260" s="17">
        <v>4.41</v>
      </c>
      <c r="H260" s="8">
        <f>F260*G260</f>
        <v>78043.77</v>
      </c>
      <c r="I260" s="31">
        <v>10</v>
      </c>
      <c r="J260" s="31">
        <f t="shared" si="88"/>
        <v>7804.3770000000004</v>
      </c>
      <c r="K260" s="8"/>
      <c r="L260" s="56">
        <f>K260*F260/100</f>
        <v>0</v>
      </c>
      <c r="M260" s="8"/>
      <c r="N260" s="12">
        <f>F260*M260/100</f>
        <v>0</v>
      </c>
      <c r="O260" s="8"/>
      <c r="P260" s="22">
        <f>O260*F260/100</f>
        <v>0</v>
      </c>
      <c r="Q260" s="22">
        <f t="shared" si="92"/>
        <v>85848.146999999997</v>
      </c>
      <c r="R260" s="236">
        <v>0.25</v>
      </c>
      <c r="S260" s="12">
        <f t="shared" si="93"/>
        <v>21462.036749999999</v>
      </c>
      <c r="T260" s="210">
        <v>2.34</v>
      </c>
      <c r="U260" s="211">
        <f>H260*T260</f>
        <v>182622.42180000001</v>
      </c>
      <c r="V260" s="170">
        <f>(U260*1.1+(L260+N260+P260))*R260</f>
        <v>50221.16599500001</v>
      </c>
    </row>
    <row r="261" spans="1:33" s="176" customFormat="1" ht="21">
      <c r="A261" s="32">
        <v>8</v>
      </c>
      <c r="B261" s="57" t="s">
        <v>166</v>
      </c>
      <c r="C261" s="23" t="s">
        <v>25</v>
      </c>
      <c r="D261" s="257" t="s">
        <v>581</v>
      </c>
      <c r="E261" s="16" t="s">
        <v>11</v>
      </c>
      <c r="F261" s="54">
        <v>17697</v>
      </c>
      <c r="G261" s="17">
        <v>4.53</v>
      </c>
      <c r="H261" s="8">
        <f>F261*G261</f>
        <v>80167.41</v>
      </c>
      <c r="I261" s="31">
        <v>10</v>
      </c>
      <c r="J261" s="31">
        <f t="shared" si="88"/>
        <v>8016.7410000000009</v>
      </c>
      <c r="K261" s="8"/>
      <c r="L261" s="56">
        <f>K261*F261/100</f>
        <v>0</v>
      </c>
      <c r="M261" s="8"/>
      <c r="N261" s="12">
        <f>F261*M261/100</f>
        <v>0</v>
      </c>
      <c r="O261" s="8"/>
      <c r="P261" s="22">
        <f>O261*F261/100</f>
        <v>0</v>
      </c>
      <c r="Q261" s="22">
        <f t="shared" si="92"/>
        <v>88184.150999999998</v>
      </c>
      <c r="R261" s="236">
        <v>0.25</v>
      </c>
      <c r="S261" s="12">
        <f t="shared" si="93"/>
        <v>22046.03775</v>
      </c>
      <c r="T261" s="210">
        <v>2.34</v>
      </c>
      <c r="U261" s="211">
        <f>H261*T261</f>
        <v>187591.73939999999</v>
      </c>
      <c r="V261" s="170">
        <f>(U261*1.1+(L261+N261+P261))*R261</f>
        <v>51587.728335</v>
      </c>
    </row>
    <row r="262" spans="1:33" s="176" customFormat="1" ht="21">
      <c r="A262" s="32">
        <v>9</v>
      </c>
      <c r="B262" s="57" t="s">
        <v>143</v>
      </c>
      <c r="C262" s="32" t="s">
        <v>29</v>
      </c>
      <c r="D262" s="32" t="s">
        <v>621</v>
      </c>
      <c r="E262" s="65"/>
      <c r="F262" s="54">
        <v>17697</v>
      </c>
      <c r="G262" s="17">
        <v>3.69</v>
      </c>
      <c r="H262" s="22">
        <f t="shared" si="87"/>
        <v>65301.93</v>
      </c>
      <c r="I262" s="31">
        <v>10</v>
      </c>
      <c r="J262" s="31">
        <f t="shared" si="88"/>
        <v>6530.1930000000002</v>
      </c>
      <c r="K262" s="22"/>
      <c r="L262" s="12">
        <f t="shared" si="89"/>
        <v>0</v>
      </c>
      <c r="M262" s="12"/>
      <c r="N262" s="12">
        <f t="shared" si="90"/>
        <v>0</v>
      </c>
      <c r="O262" s="22"/>
      <c r="P262" s="22">
        <f t="shared" si="91"/>
        <v>0</v>
      </c>
      <c r="Q262" s="22">
        <f t="shared" si="92"/>
        <v>71832.123000000007</v>
      </c>
      <c r="R262" s="236">
        <v>1</v>
      </c>
      <c r="S262" s="12">
        <f t="shared" si="93"/>
        <v>71832.123000000007</v>
      </c>
      <c r="T262" s="210">
        <v>2.34</v>
      </c>
      <c r="U262" s="211">
        <f>H262*T262</f>
        <v>152806.51619999998</v>
      </c>
      <c r="V262" s="170">
        <f>(U262*1.1+(L262+N262+P262))*R262</f>
        <v>168087.16782</v>
      </c>
    </row>
    <row r="263" spans="1:33" s="176" customFormat="1" ht="21">
      <c r="A263" s="32">
        <v>10</v>
      </c>
      <c r="B263" s="57" t="s">
        <v>143</v>
      </c>
      <c r="C263" s="32" t="s">
        <v>29</v>
      </c>
      <c r="D263" s="32" t="s">
        <v>621</v>
      </c>
      <c r="E263" s="65"/>
      <c r="F263" s="54">
        <v>17697</v>
      </c>
      <c r="G263" s="17">
        <v>3.69</v>
      </c>
      <c r="H263" s="22">
        <f t="shared" si="87"/>
        <v>65301.93</v>
      </c>
      <c r="I263" s="31">
        <v>10</v>
      </c>
      <c r="J263" s="31">
        <f t="shared" si="88"/>
        <v>6530.1930000000002</v>
      </c>
      <c r="K263" s="22"/>
      <c r="L263" s="12">
        <f t="shared" si="89"/>
        <v>0</v>
      </c>
      <c r="M263" s="12"/>
      <c r="N263" s="12">
        <f t="shared" si="90"/>
        <v>0</v>
      </c>
      <c r="O263" s="22"/>
      <c r="P263" s="22">
        <f t="shared" si="91"/>
        <v>0</v>
      </c>
      <c r="Q263" s="22">
        <f t="shared" si="92"/>
        <v>71832.123000000007</v>
      </c>
      <c r="R263" s="236">
        <v>0.25</v>
      </c>
      <c r="S263" s="12">
        <f t="shared" si="93"/>
        <v>17958.030750000002</v>
      </c>
      <c r="T263" s="210">
        <v>2.34</v>
      </c>
      <c r="U263" s="211">
        <f>H263*T263</f>
        <v>152806.51619999998</v>
      </c>
      <c r="V263" s="170">
        <f>(U263*1.1+(L263+N263+P263))*R263</f>
        <v>42021.791955000001</v>
      </c>
    </row>
    <row r="264" spans="1:33" s="176" customFormat="1" ht="21">
      <c r="A264" s="32">
        <v>11</v>
      </c>
      <c r="B264" s="163" t="s">
        <v>143</v>
      </c>
      <c r="C264" s="32" t="s">
        <v>29</v>
      </c>
      <c r="D264" s="32" t="s">
        <v>622</v>
      </c>
      <c r="E264" s="65"/>
      <c r="F264" s="54">
        <v>17697</v>
      </c>
      <c r="G264" s="17">
        <v>3.32</v>
      </c>
      <c r="H264" s="22">
        <f t="shared" si="87"/>
        <v>58754.039999999994</v>
      </c>
      <c r="I264" s="31">
        <v>10</v>
      </c>
      <c r="J264" s="31">
        <f t="shared" si="88"/>
        <v>5875.4039999999986</v>
      </c>
      <c r="K264" s="22"/>
      <c r="L264" s="12">
        <f t="shared" si="89"/>
        <v>0</v>
      </c>
      <c r="M264" s="12"/>
      <c r="N264" s="12">
        <f t="shared" si="90"/>
        <v>0</v>
      </c>
      <c r="O264" s="22"/>
      <c r="P264" s="22">
        <f t="shared" si="91"/>
        <v>0</v>
      </c>
      <c r="Q264" s="22">
        <f t="shared" si="92"/>
        <v>64629.443999999989</v>
      </c>
      <c r="R264" s="236">
        <v>1.5</v>
      </c>
      <c r="S264" s="12">
        <f t="shared" si="93"/>
        <v>96944.165999999983</v>
      </c>
      <c r="T264" s="210">
        <v>2.34</v>
      </c>
      <c r="U264" s="211">
        <f>H264*T264</f>
        <v>137484.45359999998</v>
      </c>
      <c r="V264" s="170">
        <f>(U264*1.1+(L264+N264+P264))*R264</f>
        <v>226849.34843999997</v>
      </c>
    </row>
    <row r="265" spans="1:33" s="176" customFormat="1">
      <c r="A265" s="32"/>
      <c r="B265" s="265" t="s">
        <v>34</v>
      </c>
      <c r="C265" s="266"/>
      <c r="D265" s="32"/>
      <c r="E265" s="65"/>
      <c r="F265" s="54"/>
      <c r="G265" s="17"/>
      <c r="H265" s="22"/>
      <c r="I265" s="22"/>
      <c r="J265" s="12"/>
      <c r="K265" s="22"/>
      <c r="L265" s="12"/>
      <c r="M265" s="12"/>
      <c r="N265" s="12"/>
      <c r="O265" s="22"/>
      <c r="P265" s="22"/>
      <c r="Q265" s="22"/>
      <c r="R265" s="80">
        <f>SUM(R254:R264)</f>
        <v>7.5</v>
      </c>
      <c r="S265" s="24">
        <f t="shared" ref="S265:V265" si="94">SUM(S254:S264)</f>
        <v>571542.31200000003</v>
      </c>
      <c r="T265" s="80"/>
      <c r="U265" s="24"/>
      <c r="V265" s="24">
        <f t="shared" si="94"/>
        <v>1337409.0100799999</v>
      </c>
    </row>
    <row r="266" spans="1:33" s="176" customFormat="1">
      <c r="A266" s="99"/>
      <c r="B266" s="52"/>
      <c r="C266" s="99"/>
      <c r="D266" s="52"/>
      <c r="E266" s="145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349"/>
      <c r="S266" s="99"/>
      <c r="T266" s="184"/>
      <c r="U266" s="270"/>
      <c r="V266" s="184"/>
    </row>
    <row r="267" spans="1:33" s="261" customFormat="1" ht="13.8">
      <c r="A267" s="264"/>
      <c r="B267" s="263"/>
      <c r="C267" s="194" t="s">
        <v>104</v>
      </c>
      <c r="D267" s="129"/>
      <c r="E267" s="104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105"/>
      <c r="S267" s="20"/>
      <c r="T267" s="251"/>
      <c r="U267" s="351"/>
      <c r="V267" s="251"/>
      <c r="W267" s="180"/>
    </row>
    <row r="268" spans="1:33">
      <c r="A268" s="32">
        <v>1</v>
      </c>
      <c r="B268" s="121" t="s">
        <v>412</v>
      </c>
      <c r="C268" s="32" t="s">
        <v>29</v>
      </c>
      <c r="D268" s="141" t="s">
        <v>623</v>
      </c>
      <c r="E268" s="22"/>
      <c r="F268" s="54">
        <v>17697</v>
      </c>
      <c r="G268" s="16">
        <v>3.73</v>
      </c>
      <c r="H268" s="22">
        <f t="shared" ref="H268:H281" si="95">F268*G268</f>
        <v>66009.81</v>
      </c>
      <c r="I268" s="31">
        <v>10</v>
      </c>
      <c r="J268" s="31">
        <f t="shared" ref="J268:J281" si="96">F268*G268*I268/100</f>
        <v>6600.9809999999998</v>
      </c>
      <c r="K268" s="22">
        <v>20</v>
      </c>
      <c r="L268" s="12">
        <f t="shared" ref="L268:L281" si="97">K268*F268/100</f>
        <v>3539.4</v>
      </c>
      <c r="M268" s="12"/>
      <c r="N268" s="12">
        <f t="shared" ref="N268:N281" si="98">F268*M268/100</f>
        <v>0</v>
      </c>
      <c r="O268" s="22">
        <v>25</v>
      </c>
      <c r="P268" s="22">
        <f t="shared" ref="P268:P281" si="99">O268*F268/100</f>
        <v>4424.25</v>
      </c>
      <c r="Q268" s="22">
        <f t="shared" ref="Q268:Q281" si="100">H268+J268+L268+N268+P268</f>
        <v>80574.440999999992</v>
      </c>
      <c r="R268" s="236">
        <v>1</v>
      </c>
      <c r="S268" s="12">
        <f t="shared" ref="S268:S281" si="101">Q268*R268</f>
        <v>80574.440999999992</v>
      </c>
      <c r="T268" s="210">
        <v>2.34</v>
      </c>
      <c r="U268" s="211">
        <f>H268*T268</f>
        <v>154462.95539999998</v>
      </c>
      <c r="V268" s="170">
        <f>(U268*1.1+(L268+N268+P268))*R268</f>
        <v>177872.90093999999</v>
      </c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>
      <c r="A269" s="32">
        <v>2</v>
      </c>
      <c r="B269" s="57" t="s">
        <v>145</v>
      </c>
      <c r="C269" s="32" t="s">
        <v>29</v>
      </c>
      <c r="D269" s="141" t="s">
        <v>624</v>
      </c>
      <c r="E269" s="22"/>
      <c r="F269" s="54">
        <v>17697</v>
      </c>
      <c r="G269" s="16">
        <v>3.69</v>
      </c>
      <c r="H269" s="22">
        <f t="shared" si="95"/>
        <v>65301.93</v>
      </c>
      <c r="I269" s="31">
        <v>10</v>
      </c>
      <c r="J269" s="31">
        <f t="shared" si="96"/>
        <v>6530.1930000000002</v>
      </c>
      <c r="K269" s="22">
        <v>20</v>
      </c>
      <c r="L269" s="12">
        <f t="shared" si="97"/>
        <v>3539.4</v>
      </c>
      <c r="M269" s="12"/>
      <c r="N269" s="12">
        <f t="shared" si="98"/>
        <v>0</v>
      </c>
      <c r="O269" s="22"/>
      <c r="P269" s="22">
        <f t="shared" si="99"/>
        <v>0</v>
      </c>
      <c r="Q269" s="22">
        <f t="shared" si="100"/>
        <v>75371.523000000001</v>
      </c>
      <c r="R269" s="236">
        <v>1.5</v>
      </c>
      <c r="S269" s="12">
        <f t="shared" si="101"/>
        <v>113057.28450000001</v>
      </c>
      <c r="T269" s="210">
        <v>2.34</v>
      </c>
      <c r="U269" s="211">
        <f>H269*T269</f>
        <v>152806.51619999998</v>
      </c>
      <c r="V269" s="170">
        <f>(U269*1.1+(L269+N269+P269))*R269</f>
        <v>257439.85172999999</v>
      </c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>
      <c r="A270" s="32">
        <v>3</v>
      </c>
      <c r="B270" s="57" t="s">
        <v>145</v>
      </c>
      <c r="C270" s="32" t="s">
        <v>29</v>
      </c>
      <c r="D270" s="141" t="s">
        <v>623</v>
      </c>
      <c r="E270" s="22"/>
      <c r="F270" s="54">
        <v>17697</v>
      </c>
      <c r="G270" s="16">
        <v>3.73</v>
      </c>
      <c r="H270" s="22">
        <f t="shared" si="95"/>
        <v>66009.81</v>
      </c>
      <c r="I270" s="31">
        <v>10</v>
      </c>
      <c r="J270" s="31">
        <f t="shared" si="96"/>
        <v>6600.9809999999998</v>
      </c>
      <c r="K270" s="22">
        <v>20</v>
      </c>
      <c r="L270" s="12">
        <f t="shared" si="97"/>
        <v>3539.4</v>
      </c>
      <c r="M270" s="12"/>
      <c r="N270" s="12">
        <f t="shared" si="98"/>
        <v>0</v>
      </c>
      <c r="O270" s="22"/>
      <c r="P270" s="22">
        <f t="shared" si="99"/>
        <v>0</v>
      </c>
      <c r="Q270" s="22">
        <f t="shared" si="100"/>
        <v>76150.190999999992</v>
      </c>
      <c r="R270" s="236">
        <v>0.5</v>
      </c>
      <c r="S270" s="12">
        <f t="shared" si="101"/>
        <v>38075.095499999996</v>
      </c>
      <c r="T270" s="210">
        <v>2.34</v>
      </c>
      <c r="U270" s="211">
        <f>H270*T270</f>
        <v>154462.95539999998</v>
      </c>
      <c r="V270" s="170">
        <f>(U270*1.1+(L270+N270+P270))*R270</f>
        <v>86724.325469999996</v>
      </c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>
      <c r="A271" s="32">
        <v>4</v>
      </c>
      <c r="B271" s="57" t="s">
        <v>145</v>
      </c>
      <c r="C271" s="32" t="s">
        <v>29</v>
      </c>
      <c r="D271" s="141" t="s">
        <v>625</v>
      </c>
      <c r="E271" s="22"/>
      <c r="F271" s="54">
        <v>17697</v>
      </c>
      <c r="G271" s="17">
        <v>3.73</v>
      </c>
      <c r="H271" s="22">
        <f t="shared" si="95"/>
        <v>66009.81</v>
      </c>
      <c r="I271" s="31">
        <v>10</v>
      </c>
      <c r="J271" s="31">
        <f t="shared" si="96"/>
        <v>6600.9809999999998</v>
      </c>
      <c r="K271" s="22">
        <v>20</v>
      </c>
      <c r="L271" s="12">
        <f t="shared" si="97"/>
        <v>3539.4</v>
      </c>
      <c r="M271" s="12"/>
      <c r="N271" s="12">
        <f t="shared" si="98"/>
        <v>0</v>
      </c>
      <c r="O271" s="22"/>
      <c r="P271" s="22">
        <f t="shared" si="99"/>
        <v>0</v>
      </c>
      <c r="Q271" s="22">
        <f t="shared" si="100"/>
        <v>76150.190999999992</v>
      </c>
      <c r="R271" s="236">
        <v>0.5</v>
      </c>
      <c r="S271" s="12">
        <f t="shared" si="101"/>
        <v>38075.095499999996</v>
      </c>
      <c r="T271" s="210">
        <v>2.34</v>
      </c>
      <c r="U271" s="211">
        <f>H271*T271</f>
        <v>154462.95539999998</v>
      </c>
      <c r="V271" s="170">
        <f>(U271*1.1+(L271+N271+P271))*R271</f>
        <v>86724.325469999996</v>
      </c>
      <c r="W271" s="180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>
      <c r="A272" s="32">
        <v>5</v>
      </c>
      <c r="B272" s="106" t="s">
        <v>144</v>
      </c>
      <c r="C272" s="32" t="s">
        <v>29</v>
      </c>
      <c r="D272" s="141" t="s">
        <v>626</v>
      </c>
      <c r="E272" s="65"/>
      <c r="F272" s="54">
        <v>17697</v>
      </c>
      <c r="G272" s="17">
        <v>3.49</v>
      </c>
      <c r="H272" s="22">
        <f t="shared" si="95"/>
        <v>61762.530000000006</v>
      </c>
      <c r="I272" s="31">
        <v>10</v>
      </c>
      <c r="J272" s="31">
        <f t="shared" si="96"/>
        <v>6176.2530000000006</v>
      </c>
      <c r="K272" s="22">
        <v>20</v>
      </c>
      <c r="L272" s="12">
        <f t="shared" si="97"/>
        <v>3539.4</v>
      </c>
      <c r="M272" s="12"/>
      <c r="N272" s="12">
        <f t="shared" si="98"/>
        <v>0</v>
      </c>
      <c r="O272" s="22"/>
      <c r="P272" s="22">
        <f t="shared" si="99"/>
        <v>0</v>
      </c>
      <c r="Q272" s="22">
        <f t="shared" si="100"/>
        <v>71478.183000000005</v>
      </c>
      <c r="R272" s="236">
        <v>1.5</v>
      </c>
      <c r="S272" s="12">
        <f t="shared" si="101"/>
        <v>107217.2745</v>
      </c>
      <c r="T272" s="210">
        <v>2.34</v>
      </c>
      <c r="U272" s="211">
        <f>H272*T272</f>
        <v>144524.32020000002</v>
      </c>
      <c r="V272" s="170">
        <f>(U272*1.1+(L272+N272+P272))*R272</f>
        <v>243774.22833000001</v>
      </c>
      <c r="W272" s="180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>
      <c r="A273" s="32">
        <v>6</v>
      </c>
      <c r="B273" s="106" t="s">
        <v>144</v>
      </c>
      <c r="C273" s="32" t="s">
        <v>27</v>
      </c>
      <c r="D273" s="141" t="s">
        <v>627</v>
      </c>
      <c r="E273" s="22">
        <v>1</v>
      </c>
      <c r="F273" s="54">
        <v>17697</v>
      </c>
      <c r="G273" s="17">
        <v>4.41</v>
      </c>
      <c r="H273" s="22">
        <f t="shared" si="95"/>
        <v>78043.77</v>
      </c>
      <c r="I273" s="31">
        <v>10</v>
      </c>
      <c r="J273" s="31">
        <f t="shared" si="96"/>
        <v>7804.3770000000004</v>
      </c>
      <c r="K273" s="22">
        <v>20</v>
      </c>
      <c r="L273" s="12">
        <f t="shared" si="97"/>
        <v>3539.4</v>
      </c>
      <c r="M273" s="12"/>
      <c r="N273" s="12">
        <f t="shared" si="98"/>
        <v>0</v>
      </c>
      <c r="O273" s="22"/>
      <c r="P273" s="22">
        <f t="shared" si="99"/>
        <v>0</v>
      </c>
      <c r="Q273" s="22">
        <f t="shared" si="100"/>
        <v>89387.546999999991</v>
      </c>
      <c r="R273" s="236">
        <v>1.5</v>
      </c>
      <c r="S273" s="12">
        <f t="shared" si="101"/>
        <v>134081.32049999997</v>
      </c>
      <c r="T273" s="210">
        <v>2.34</v>
      </c>
      <c r="U273" s="211">
        <f>H273*T273</f>
        <v>182622.42180000001</v>
      </c>
      <c r="V273" s="170">
        <f>(U273*1.1+(L273+N273+P273))*R273</f>
        <v>306636.09597000002</v>
      </c>
      <c r="W273" s="180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ht="21" customHeight="1">
      <c r="A274" s="32">
        <v>7</v>
      </c>
      <c r="B274" s="57" t="s">
        <v>144</v>
      </c>
      <c r="C274" s="32" t="s">
        <v>29</v>
      </c>
      <c r="D274" s="141" t="s">
        <v>628</v>
      </c>
      <c r="E274" s="22"/>
      <c r="F274" s="54">
        <v>17697</v>
      </c>
      <c r="G274" s="16">
        <v>3.69</v>
      </c>
      <c r="H274" s="22">
        <f t="shared" si="95"/>
        <v>65301.93</v>
      </c>
      <c r="I274" s="31">
        <v>10</v>
      </c>
      <c r="J274" s="31">
        <f t="shared" si="96"/>
        <v>6530.1930000000002</v>
      </c>
      <c r="K274" s="22">
        <v>20</v>
      </c>
      <c r="L274" s="12">
        <f t="shared" si="97"/>
        <v>3539.4</v>
      </c>
      <c r="M274" s="12"/>
      <c r="N274" s="12">
        <f t="shared" si="98"/>
        <v>0</v>
      </c>
      <c r="O274" s="22"/>
      <c r="P274" s="22">
        <f t="shared" si="99"/>
        <v>0</v>
      </c>
      <c r="Q274" s="22">
        <f t="shared" si="100"/>
        <v>75371.523000000001</v>
      </c>
      <c r="R274" s="236">
        <v>1.5</v>
      </c>
      <c r="S274" s="12">
        <f t="shared" si="101"/>
        <v>113057.28450000001</v>
      </c>
      <c r="T274" s="210">
        <v>2.34</v>
      </c>
      <c r="U274" s="211">
        <f>H274*T274</f>
        <v>152806.51619999998</v>
      </c>
      <c r="V274" s="170">
        <f>(U274*1.1+(L274+N274+P274))*R274</f>
        <v>257439.85172999999</v>
      </c>
      <c r="W274" s="180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>
      <c r="A275" s="32">
        <v>8</v>
      </c>
      <c r="B275" s="106" t="s">
        <v>144</v>
      </c>
      <c r="C275" s="169" t="s">
        <v>25</v>
      </c>
      <c r="D275" s="16" t="s">
        <v>629</v>
      </c>
      <c r="E275" s="16" t="s">
        <v>11</v>
      </c>
      <c r="F275" s="54">
        <v>17697</v>
      </c>
      <c r="G275" s="17">
        <v>4.53</v>
      </c>
      <c r="H275" s="22">
        <f t="shared" si="95"/>
        <v>80167.41</v>
      </c>
      <c r="I275" s="31">
        <v>10</v>
      </c>
      <c r="J275" s="31">
        <f t="shared" si="96"/>
        <v>8016.7410000000009</v>
      </c>
      <c r="K275" s="22">
        <v>20</v>
      </c>
      <c r="L275" s="12">
        <f t="shared" si="97"/>
        <v>3539.4</v>
      </c>
      <c r="M275" s="12"/>
      <c r="N275" s="12">
        <f t="shared" si="98"/>
        <v>0</v>
      </c>
      <c r="O275" s="22"/>
      <c r="P275" s="22">
        <f t="shared" si="99"/>
        <v>0</v>
      </c>
      <c r="Q275" s="22">
        <f t="shared" si="100"/>
        <v>91723.550999999992</v>
      </c>
      <c r="R275" s="236">
        <v>1</v>
      </c>
      <c r="S275" s="12">
        <f t="shared" si="101"/>
        <v>91723.550999999992</v>
      </c>
      <c r="T275" s="210">
        <v>2.34</v>
      </c>
      <c r="U275" s="211">
        <f>H275*T275</f>
        <v>187591.73939999999</v>
      </c>
      <c r="V275" s="170">
        <f>(U275*1.1+(L275+N275+P275))*R275</f>
        <v>209890.31333999999</v>
      </c>
      <c r="W275" s="180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>
      <c r="A276" s="32">
        <v>9</v>
      </c>
      <c r="B276" s="106" t="s">
        <v>144</v>
      </c>
      <c r="C276" s="169" t="s">
        <v>25</v>
      </c>
      <c r="D276" s="16" t="s">
        <v>655</v>
      </c>
      <c r="E276" s="22" t="s">
        <v>11</v>
      </c>
      <c r="F276" s="54">
        <v>17697</v>
      </c>
      <c r="G276" s="17">
        <v>4.53</v>
      </c>
      <c r="H276" s="22">
        <f t="shared" si="95"/>
        <v>80167.41</v>
      </c>
      <c r="I276" s="31">
        <v>10</v>
      </c>
      <c r="J276" s="31">
        <f t="shared" si="96"/>
        <v>8016.7410000000009</v>
      </c>
      <c r="K276" s="22">
        <v>20</v>
      </c>
      <c r="L276" s="12">
        <f t="shared" si="97"/>
        <v>3539.4</v>
      </c>
      <c r="M276" s="12"/>
      <c r="N276" s="12">
        <f t="shared" si="98"/>
        <v>0</v>
      </c>
      <c r="O276" s="22"/>
      <c r="P276" s="22">
        <f t="shared" si="99"/>
        <v>0</v>
      </c>
      <c r="Q276" s="22">
        <f t="shared" si="100"/>
        <v>91723.550999999992</v>
      </c>
      <c r="R276" s="236">
        <v>1.5</v>
      </c>
      <c r="S276" s="12">
        <f t="shared" si="101"/>
        <v>137585.3265</v>
      </c>
      <c r="T276" s="210">
        <v>2.34</v>
      </c>
      <c r="U276" s="211">
        <f>H276*T276</f>
        <v>187591.73939999999</v>
      </c>
      <c r="V276" s="170">
        <f>(U276*1.1+(L276+N276+P276))*R276</f>
        <v>314835.47000999999</v>
      </c>
      <c r="W276" s="180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>
      <c r="A277" s="32">
        <v>10</v>
      </c>
      <c r="B277" s="57" t="s">
        <v>145</v>
      </c>
      <c r="C277" s="169" t="s">
        <v>25</v>
      </c>
      <c r="D277" s="16" t="s">
        <v>630</v>
      </c>
      <c r="E277" s="22" t="s">
        <v>11</v>
      </c>
      <c r="F277" s="54">
        <v>17697</v>
      </c>
      <c r="G277" s="17">
        <v>4.53</v>
      </c>
      <c r="H277" s="22">
        <f t="shared" si="95"/>
        <v>80167.41</v>
      </c>
      <c r="I277" s="31">
        <v>10</v>
      </c>
      <c r="J277" s="31">
        <f t="shared" si="96"/>
        <v>8016.7410000000009</v>
      </c>
      <c r="K277" s="22">
        <v>20</v>
      </c>
      <c r="L277" s="12">
        <f t="shared" si="97"/>
        <v>3539.4</v>
      </c>
      <c r="M277" s="12"/>
      <c r="N277" s="12">
        <f t="shared" si="98"/>
        <v>0</v>
      </c>
      <c r="O277" s="22"/>
      <c r="P277" s="22">
        <f t="shared" si="99"/>
        <v>0</v>
      </c>
      <c r="Q277" s="22">
        <f t="shared" si="100"/>
        <v>91723.550999999992</v>
      </c>
      <c r="R277" s="236">
        <v>1.25</v>
      </c>
      <c r="S277" s="12">
        <f t="shared" si="101"/>
        <v>114654.43874999999</v>
      </c>
      <c r="T277" s="210">
        <v>2.34</v>
      </c>
      <c r="U277" s="211">
        <f>H277*T277</f>
        <v>187591.73939999999</v>
      </c>
      <c r="V277" s="170">
        <f>(U277*1.1+(L277+N277+P277))*R277</f>
        <v>262362.89167499996</v>
      </c>
      <c r="W277" s="180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>
      <c r="A278" s="32">
        <v>11</v>
      </c>
      <c r="B278" s="106" t="s">
        <v>144</v>
      </c>
      <c r="C278" s="169" t="s">
        <v>29</v>
      </c>
      <c r="D278" s="16" t="s">
        <v>631</v>
      </c>
      <c r="E278" s="22"/>
      <c r="F278" s="54">
        <v>17697</v>
      </c>
      <c r="G278" s="17">
        <v>3.65</v>
      </c>
      <c r="H278" s="22">
        <f t="shared" si="95"/>
        <v>64594.049999999996</v>
      </c>
      <c r="I278" s="31">
        <v>10</v>
      </c>
      <c r="J278" s="31">
        <f t="shared" si="96"/>
        <v>6459.4049999999997</v>
      </c>
      <c r="K278" s="22">
        <v>20</v>
      </c>
      <c r="L278" s="12">
        <f t="shared" si="97"/>
        <v>3539.4</v>
      </c>
      <c r="M278" s="12"/>
      <c r="N278" s="12">
        <f t="shared" si="98"/>
        <v>0</v>
      </c>
      <c r="O278" s="22"/>
      <c r="P278" s="22">
        <f t="shared" si="99"/>
        <v>0</v>
      </c>
      <c r="Q278" s="22">
        <f t="shared" si="100"/>
        <v>74592.854999999996</v>
      </c>
      <c r="R278" s="236">
        <v>1.5</v>
      </c>
      <c r="S278" s="12">
        <f t="shared" si="101"/>
        <v>111889.2825</v>
      </c>
      <c r="T278" s="210">
        <v>2.34</v>
      </c>
      <c r="U278" s="211">
        <f>H278*T278</f>
        <v>151150.07699999999</v>
      </c>
      <c r="V278" s="170">
        <f>(U278*1.1+(L278+N278+P278))*R278</f>
        <v>254706.72704999999</v>
      </c>
      <c r="W278" s="180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>
      <c r="A279" s="32">
        <v>12</v>
      </c>
      <c r="B279" s="106" t="s">
        <v>144</v>
      </c>
      <c r="C279" s="169" t="s">
        <v>29</v>
      </c>
      <c r="D279" s="16" t="s">
        <v>632</v>
      </c>
      <c r="E279" s="22"/>
      <c r="F279" s="54">
        <v>17697</v>
      </c>
      <c r="G279" s="17">
        <v>3.45</v>
      </c>
      <c r="H279" s="22">
        <f t="shared" si="95"/>
        <v>61054.65</v>
      </c>
      <c r="I279" s="31">
        <v>10</v>
      </c>
      <c r="J279" s="31">
        <f t="shared" si="96"/>
        <v>6105.4650000000001</v>
      </c>
      <c r="K279" s="22">
        <v>20</v>
      </c>
      <c r="L279" s="12">
        <f t="shared" si="97"/>
        <v>3539.4</v>
      </c>
      <c r="M279" s="12"/>
      <c r="N279" s="12">
        <f t="shared" si="98"/>
        <v>0</v>
      </c>
      <c r="O279" s="22"/>
      <c r="P279" s="22">
        <f t="shared" si="99"/>
        <v>0</v>
      </c>
      <c r="Q279" s="22">
        <f t="shared" si="100"/>
        <v>70699.514999999999</v>
      </c>
      <c r="R279" s="236">
        <v>1.5</v>
      </c>
      <c r="S279" s="12">
        <f t="shared" si="101"/>
        <v>106049.27249999999</v>
      </c>
      <c r="T279" s="210">
        <v>2.34</v>
      </c>
      <c r="U279" s="211">
        <f>H279*T279</f>
        <v>142867.88099999999</v>
      </c>
      <c r="V279" s="170">
        <f>(U279*1.1+(L279+N279+P279))*R279</f>
        <v>241041.10365</v>
      </c>
      <c r="W279" s="180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21.6" customHeight="1">
      <c r="A280" s="32">
        <v>13</v>
      </c>
      <c r="B280" s="106" t="s">
        <v>144</v>
      </c>
      <c r="C280" s="169" t="s">
        <v>29</v>
      </c>
      <c r="D280" s="16" t="s">
        <v>750</v>
      </c>
      <c r="E280" s="22"/>
      <c r="F280" s="54">
        <v>17697</v>
      </c>
      <c r="G280" s="17">
        <v>3.32</v>
      </c>
      <c r="H280" s="22">
        <f t="shared" si="95"/>
        <v>58754.039999999994</v>
      </c>
      <c r="I280" s="31">
        <v>10</v>
      </c>
      <c r="J280" s="31">
        <f t="shared" si="96"/>
        <v>5875.4039999999986</v>
      </c>
      <c r="K280" s="22">
        <v>20</v>
      </c>
      <c r="L280" s="12">
        <f t="shared" si="97"/>
        <v>3539.4</v>
      </c>
      <c r="M280" s="12"/>
      <c r="N280" s="12">
        <f t="shared" si="98"/>
        <v>0</v>
      </c>
      <c r="O280" s="22"/>
      <c r="P280" s="22">
        <f t="shared" si="99"/>
        <v>0</v>
      </c>
      <c r="Q280" s="22">
        <f t="shared" si="100"/>
        <v>68168.843999999983</v>
      </c>
      <c r="R280" s="236">
        <v>1</v>
      </c>
      <c r="S280" s="12">
        <f t="shared" si="101"/>
        <v>68168.843999999983</v>
      </c>
      <c r="T280" s="210">
        <v>2.34</v>
      </c>
      <c r="U280" s="211">
        <f>H280*T280</f>
        <v>137484.45359999998</v>
      </c>
      <c r="V280" s="170">
        <f>(U280*1.1+(L280+N280+P280))*R280</f>
        <v>154772.29895999999</v>
      </c>
      <c r="W280" s="180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>
      <c r="A281" s="32">
        <v>14</v>
      </c>
      <c r="B281" s="57" t="s">
        <v>145</v>
      </c>
      <c r="C281" s="32" t="s">
        <v>29</v>
      </c>
      <c r="D281" s="141" t="s">
        <v>633</v>
      </c>
      <c r="E281" s="65"/>
      <c r="F281" s="54">
        <v>17697</v>
      </c>
      <c r="G281" s="17">
        <v>3.73</v>
      </c>
      <c r="H281" s="22">
        <f t="shared" si="95"/>
        <v>66009.81</v>
      </c>
      <c r="I281" s="31">
        <v>10</v>
      </c>
      <c r="J281" s="31">
        <f t="shared" si="96"/>
        <v>6600.9809999999998</v>
      </c>
      <c r="K281" s="22">
        <v>20</v>
      </c>
      <c r="L281" s="12">
        <f t="shared" si="97"/>
        <v>3539.4</v>
      </c>
      <c r="M281" s="12"/>
      <c r="N281" s="12">
        <f t="shared" si="98"/>
        <v>0</v>
      </c>
      <c r="O281" s="22"/>
      <c r="P281" s="22">
        <f t="shared" si="99"/>
        <v>0</v>
      </c>
      <c r="Q281" s="22">
        <f t="shared" si="100"/>
        <v>76150.190999999992</v>
      </c>
      <c r="R281" s="236">
        <v>1</v>
      </c>
      <c r="S281" s="12">
        <f t="shared" si="101"/>
        <v>76150.190999999992</v>
      </c>
      <c r="T281" s="210">
        <v>2.34</v>
      </c>
      <c r="U281" s="211">
        <f>H281*T281</f>
        <v>154462.95539999998</v>
      </c>
      <c r="V281" s="170">
        <f>(U281*1.1+(L281+N281+P281))*R281</f>
        <v>173448.65093999999</v>
      </c>
      <c r="W281" s="180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>
      <c r="A282" s="267"/>
      <c r="B282" s="262" t="s">
        <v>34</v>
      </c>
      <c r="C282" s="32"/>
      <c r="D282" s="58"/>
      <c r="E282" s="65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84">
        <f>SUM(R268:R281)</f>
        <v>16.75</v>
      </c>
      <c r="S282" s="94">
        <f t="shared" ref="S282:V282" si="102">SUM(S268:S281)</f>
        <v>1330358.7022500001</v>
      </c>
      <c r="T282" s="84"/>
      <c r="U282" s="94"/>
      <c r="V282" s="94">
        <f t="shared" si="102"/>
        <v>3027669.0352649996</v>
      </c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>
      <c r="A283" s="264"/>
      <c r="B283" s="263"/>
      <c r="C283" s="73"/>
      <c r="D283" s="129"/>
      <c r="E283" s="104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41"/>
      <c r="S283" s="98"/>
      <c r="T283" s="184"/>
      <c r="V283" s="184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ht="13.8">
      <c r="A284" s="73"/>
      <c r="B284" s="180"/>
      <c r="C284" s="314" t="s">
        <v>279</v>
      </c>
      <c r="D284" s="314"/>
      <c r="E284" s="314"/>
      <c r="F284" s="314"/>
      <c r="G284" s="314"/>
      <c r="H284" s="268"/>
      <c r="I284" s="268"/>
      <c r="J284" s="268"/>
      <c r="K284" s="268"/>
      <c r="L284" s="268"/>
      <c r="M284" s="25"/>
      <c r="N284" s="25"/>
      <c r="O284" s="25"/>
      <c r="P284" s="25"/>
      <c r="Q284" s="25"/>
      <c r="R284" s="105"/>
      <c r="S284" s="20"/>
      <c r="T284" s="184"/>
      <c r="V284" s="184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ht="31.2">
      <c r="A285" s="32">
        <v>1</v>
      </c>
      <c r="B285" s="57" t="s">
        <v>356</v>
      </c>
      <c r="C285" s="32" t="s">
        <v>32</v>
      </c>
      <c r="D285" s="141" t="s">
        <v>586</v>
      </c>
      <c r="E285" s="65"/>
      <c r="F285" s="54">
        <v>17697</v>
      </c>
      <c r="G285" s="18">
        <v>4.1900000000000004</v>
      </c>
      <c r="H285" s="22">
        <f>F285*G285</f>
        <v>74150.430000000008</v>
      </c>
      <c r="I285" s="31">
        <v>10</v>
      </c>
      <c r="J285" s="31">
        <f>F285*G285*I285/100</f>
        <v>7415.0430000000006</v>
      </c>
      <c r="K285" s="22"/>
      <c r="L285" s="12">
        <f>K285*F285/100</f>
        <v>0</v>
      </c>
      <c r="M285" s="12"/>
      <c r="N285" s="12">
        <f>F285*M285/100</f>
        <v>0</v>
      </c>
      <c r="O285" s="22"/>
      <c r="P285" s="22">
        <f>O285*F285/100</f>
        <v>0</v>
      </c>
      <c r="Q285" s="22">
        <f>H285+J285+L285+N285+P285</f>
        <v>81565.473000000013</v>
      </c>
      <c r="R285" s="236">
        <v>0.5</v>
      </c>
      <c r="S285" s="12">
        <f>Q285*R285</f>
        <v>40782.736500000006</v>
      </c>
      <c r="T285" s="210">
        <v>2.34</v>
      </c>
      <c r="U285" s="211">
        <f>H285*T285</f>
        <v>173512.0062</v>
      </c>
      <c r="V285" s="170">
        <f>(U285*1.1+(L285+N285+P285))*R285</f>
        <v>95431.603410000011</v>
      </c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ht="21">
      <c r="A286" s="32">
        <v>2</v>
      </c>
      <c r="B286" s="57" t="s">
        <v>280</v>
      </c>
      <c r="C286" s="32" t="s">
        <v>25</v>
      </c>
      <c r="D286" s="141" t="s">
        <v>169</v>
      </c>
      <c r="E286" s="65" t="s">
        <v>135</v>
      </c>
      <c r="F286" s="54">
        <v>17697</v>
      </c>
      <c r="G286" s="18">
        <v>4.53</v>
      </c>
      <c r="H286" s="22">
        <f>F286*G286</f>
        <v>80167.41</v>
      </c>
      <c r="I286" s="31">
        <v>10</v>
      </c>
      <c r="J286" s="31">
        <f>F286*G286*I286/100</f>
        <v>8016.7410000000009</v>
      </c>
      <c r="K286" s="22"/>
      <c r="L286" s="12">
        <f>K286*F286/100</f>
        <v>0</v>
      </c>
      <c r="M286" s="12"/>
      <c r="N286" s="12">
        <f>F286*M286/100</f>
        <v>0</v>
      </c>
      <c r="O286" s="22"/>
      <c r="P286" s="22">
        <f>O286*F286/100</f>
        <v>0</v>
      </c>
      <c r="Q286" s="22">
        <f>H286+J286+L286+N286+P286</f>
        <v>88184.150999999998</v>
      </c>
      <c r="R286" s="236">
        <v>0.5</v>
      </c>
      <c r="S286" s="12">
        <f>Q286*R286</f>
        <v>44092.075499999999</v>
      </c>
      <c r="T286" s="210">
        <v>2.34</v>
      </c>
      <c r="U286" s="211">
        <f>H286*T286</f>
        <v>187591.73939999999</v>
      </c>
      <c r="V286" s="170">
        <f>(U286*1.1+(L286+N286+P286))*R286</f>
        <v>103175.45667</v>
      </c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>
      <c r="A287" s="32"/>
      <c r="B287" s="262" t="s">
        <v>34</v>
      </c>
      <c r="C287" s="32"/>
      <c r="D287" s="58"/>
      <c r="E287" s="65"/>
      <c r="F287" s="54"/>
      <c r="G287" s="18"/>
      <c r="H287" s="22"/>
      <c r="I287" s="22"/>
      <c r="J287" s="12"/>
      <c r="K287" s="22"/>
      <c r="L287" s="12"/>
      <c r="M287" s="12"/>
      <c r="N287" s="12"/>
      <c r="O287" s="22"/>
      <c r="P287" s="22"/>
      <c r="Q287" s="22"/>
      <c r="R287" s="80">
        <f>SUM(R285:R286)</f>
        <v>1</v>
      </c>
      <c r="S287" s="24">
        <f t="shared" ref="S287:V287" si="103">SUM(S285:S286)</f>
        <v>84874.812000000005</v>
      </c>
      <c r="T287" s="80"/>
      <c r="U287" s="24"/>
      <c r="V287" s="24">
        <f t="shared" si="103"/>
        <v>198607.06008000002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>
      <c r="A288" s="264"/>
      <c r="B288" s="263"/>
      <c r="C288" s="73"/>
      <c r="D288" s="129"/>
      <c r="E288" s="104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41"/>
      <c r="S288" s="98"/>
      <c r="T288" s="184"/>
      <c r="V288" s="184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 s="261" customFormat="1" ht="13.8">
      <c r="A289" s="180"/>
      <c r="B289" s="263"/>
      <c r="C289" s="194" t="s">
        <v>107</v>
      </c>
      <c r="D289" s="129"/>
      <c r="E289" s="104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105"/>
      <c r="S289" s="20"/>
      <c r="T289" s="251"/>
      <c r="U289" s="351"/>
      <c r="V289" s="251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</row>
    <row r="290" spans="1:33" ht="25.2" customHeight="1">
      <c r="A290" s="32">
        <v>1</v>
      </c>
      <c r="B290" s="57" t="s">
        <v>298</v>
      </c>
      <c r="C290" s="169" t="s">
        <v>36</v>
      </c>
      <c r="D290" s="16" t="s">
        <v>558</v>
      </c>
      <c r="E290" s="22" t="s">
        <v>11</v>
      </c>
      <c r="F290" s="54">
        <v>17697</v>
      </c>
      <c r="G290" s="17">
        <v>5.55</v>
      </c>
      <c r="H290" s="22">
        <f t="shared" ref="H290:H296" si="104">F290*G290</f>
        <v>98218.349999999991</v>
      </c>
      <c r="I290" s="31">
        <v>10</v>
      </c>
      <c r="J290" s="31">
        <f t="shared" ref="J290:J296" si="105">F290*G290*I290/100</f>
        <v>9821.8349999999991</v>
      </c>
      <c r="K290" s="22"/>
      <c r="L290" s="12">
        <f t="shared" ref="L290:L296" si="106">K290*F290/100</f>
        <v>0</v>
      </c>
      <c r="M290" s="12"/>
      <c r="N290" s="12">
        <f t="shared" ref="N290:N296" si="107">F290*M290/100</f>
        <v>0</v>
      </c>
      <c r="O290" s="22">
        <v>30</v>
      </c>
      <c r="P290" s="22">
        <f t="shared" ref="P290:P296" si="108">O290*F290/100</f>
        <v>5309.1</v>
      </c>
      <c r="Q290" s="22">
        <f t="shared" ref="Q290:Q296" si="109">H290+J290+L290+N290+P290</f>
        <v>113349.285</v>
      </c>
      <c r="R290" s="236">
        <v>1</v>
      </c>
      <c r="S290" s="12">
        <f t="shared" ref="S290:S296" si="110">Q290*R290</f>
        <v>113349.285</v>
      </c>
      <c r="T290" s="210">
        <v>2.34</v>
      </c>
      <c r="U290" s="211">
        <f>H290*T290</f>
        <v>229830.93899999995</v>
      </c>
      <c r="V290" s="170">
        <f>(U290*1.1+(L290+N290+P290))*R290</f>
        <v>258123.13289999997</v>
      </c>
    </row>
    <row r="291" spans="1:33" ht="31.2">
      <c r="A291" s="32">
        <v>2</v>
      </c>
      <c r="B291" s="57" t="s">
        <v>146</v>
      </c>
      <c r="C291" s="266" t="s">
        <v>29</v>
      </c>
      <c r="D291" s="17" t="s">
        <v>634</v>
      </c>
      <c r="E291" s="65"/>
      <c r="F291" s="54">
        <v>17697</v>
      </c>
      <c r="G291" s="17">
        <v>3.73</v>
      </c>
      <c r="H291" s="22">
        <f t="shared" si="104"/>
        <v>66009.81</v>
      </c>
      <c r="I291" s="31">
        <v>10</v>
      </c>
      <c r="J291" s="31">
        <f t="shared" si="105"/>
        <v>6600.9809999999998</v>
      </c>
      <c r="K291" s="22"/>
      <c r="L291" s="12">
        <f t="shared" si="106"/>
        <v>0</v>
      </c>
      <c r="M291" s="12"/>
      <c r="N291" s="12">
        <f t="shared" si="107"/>
        <v>0</v>
      </c>
      <c r="O291" s="22"/>
      <c r="P291" s="22">
        <f t="shared" si="108"/>
        <v>0</v>
      </c>
      <c r="Q291" s="22">
        <f t="shared" si="109"/>
        <v>72610.790999999997</v>
      </c>
      <c r="R291" s="236">
        <v>1</v>
      </c>
      <c r="S291" s="12">
        <f t="shared" si="110"/>
        <v>72610.790999999997</v>
      </c>
      <c r="T291" s="210">
        <v>2.34</v>
      </c>
      <c r="U291" s="211">
        <f>H291*T291</f>
        <v>154462.95539999998</v>
      </c>
      <c r="V291" s="170">
        <f>(U291*1.1+(L291+N291+P291))*R291</f>
        <v>169909.25094</v>
      </c>
    </row>
    <row r="292" spans="1:33" ht="31.2">
      <c r="A292" s="32">
        <v>3</v>
      </c>
      <c r="B292" s="57" t="s">
        <v>146</v>
      </c>
      <c r="C292" s="58" t="s">
        <v>25</v>
      </c>
      <c r="D292" s="59" t="s">
        <v>635</v>
      </c>
      <c r="E292" s="22" t="s">
        <v>11</v>
      </c>
      <c r="F292" s="54">
        <v>17697</v>
      </c>
      <c r="G292" s="17">
        <v>4.53</v>
      </c>
      <c r="H292" s="22">
        <f t="shared" si="104"/>
        <v>80167.41</v>
      </c>
      <c r="I292" s="31">
        <v>10</v>
      </c>
      <c r="J292" s="31">
        <f t="shared" si="105"/>
        <v>8016.7410000000009</v>
      </c>
      <c r="K292" s="22">
        <v>20</v>
      </c>
      <c r="L292" s="12">
        <f t="shared" si="106"/>
        <v>3539.4</v>
      </c>
      <c r="M292" s="12"/>
      <c r="N292" s="12">
        <f t="shared" si="107"/>
        <v>0</v>
      </c>
      <c r="O292" s="22"/>
      <c r="P292" s="22">
        <f t="shared" si="108"/>
        <v>0</v>
      </c>
      <c r="Q292" s="22">
        <f t="shared" si="109"/>
        <v>91723.550999999992</v>
      </c>
      <c r="R292" s="236">
        <v>1</v>
      </c>
      <c r="S292" s="12">
        <f t="shared" si="110"/>
        <v>91723.550999999992</v>
      </c>
      <c r="T292" s="210">
        <v>2.34</v>
      </c>
      <c r="U292" s="211">
        <f>H292*T292</f>
        <v>187591.73939999999</v>
      </c>
      <c r="V292" s="170">
        <f>(U292*1.1+(L292+N292+P292))*R292</f>
        <v>209890.31333999999</v>
      </c>
    </row>
    <row r="293" spans="1:33" s="176" customFormat="1" ht="18.600000000000001" customHeight="1">
      <c r="A293" s="32">
        <v>4</v>
      </c>
      <c r="B293" s="57" t="s">
        <v>147</v>
      </c>
      <c r="C293" s="35" t="s">
        <v>29</v>
      </c>
      <c r="D293" s="37" t="s">
        <v>163</v>
      </c>
      <c r="E293" s="31"/>
      <c r="F293" s="30">
        <v>17697</v>
      </c>
      <c r="G293" s="28">
        <v>3.65</v>
      </c>
      <c r="H293" s="22">
        <f t="shared" si="104"/>
        <v>64594.049999999996</v>
      </c>
      <c r="I293" s="31">
        <v>10</v>
      </c>
      <c r="J293" s="31">
        <f t="shared" si="105"/>
        <v>6459.4049999999997</v>
      </c>
      <c r="K293" s="22"/>
      <c r="L293" s="12">
        <f t="shared" si="106"/>
        <v>0</v>
      </c>
      <c r="M293" s="12"/>
      <c r="N293" s="12">
        <f t="shared" si="107"/>
        <v>0</v>
      </c>
      <c r="O293" s="22"/>
      <c r="P293" s="22">
        <f t="shared" si="108"/>
        <v>0</v>
      </c>
      <c r="Q293" s="22">
        <f t="shared" si="109"/>
        <v>71053.455000000002</v>
      </c>
      <c r="R293" s="236">
        <v>0.5</v>
      </c>
      <c r="S293" s="12">
        <f t="shared" si="110"/>
        <v>35526.727500000001</v>
      </c>
      <c r="T293" s="210">
        <v>2.34</v>
      </c>
      <c r="U293" s="211">
        <f>H293*T293</f>
        <v>151150.07699999999</v>
      </c>
      <c r="V293" s="170">
        <f>(U293*1.1+(L293+N293+P293))*R293</f>
        <v>83132.542350000003</v>
      </c>
    </row>
    <row r="294" spans="1:33" s="176" customFormat="1" ht="21">
      <c r="A294" s="32">
        <v>5</v>
      </c>
      <c r="B294" s="57" t="s">
        <v>148</v>
      </c>
      <c r="C294" s="58" t="s">
        <v>29</v>
      </c>
      <c r="D294" s="141" t="s">
        <v>98</v>
      </c>
      <c r="E294" s="22"/>
      <c r="F294" s="54">
        <v>17697</v>
      </c>
      <c r="G294" s="17">
        <v>3.53</v>
      </c>
      <c r="H294" s="22">
        <f t="shared" si="104"/>
        <v>62470.409999999996</v>
      </c>
      <c r="I294" s="31">
        <v>10</v>
      </c>
      <c r="J294" s="31">
        <f t="shared" si="105"/>
        <v>6247.0410000000002</v>
      </c>
      <c r="K294" s="22"/>
      <c r="L294" s="12">
        <f t="shared" si="106"/>
        <v>0</v>
      </c>
      <c r="M294" s="12"/>
      <c r="N294" s="12">
        <f t="shared" si="107"/>
        <v>0</v>
      </c>
      <c r="O294" s="22"/>
      <c r="P294" s="22">
        <f t="shared" si="108"/>
        <v>0</v>
      </c>
      <c r="Q294" s="22">
        <f t="shared" si="109"/>
        <v>68717.451000000001</v>
      </c>
      <c r="R294" s="236">
        <v>0.5</v>
      </c>
      <c r="S294" s="12">
        <f t="shared" si="110"/>
        <v>34358.7255</v>
      </c>
      <c r="T294" s="210">
        <v>2.34</v>
      </c>
      <c r="U294" s="211">
        <f>H294*T294</f>
        <v>146180.75939999998</v>
      </c>
      <c r="V294" s="170">
        <f>(U294*1.1+(L294+N294+P294))*R294</f>
        <v>80399.417669999995</v>
      </c>
    </row>
    <row r="295" spans="1:33" ht="31.2">
      <c r="A295" s="32">
        <v>6</v>
      </c>
      <c r="B295" s="57" t="s">
        <v>149</v>
      </c>
      <c r="C295" s="266" t="s">
        <v>29</v>
      </c>
      <c r="D295" s="141" t="s">
        <v>636</v>
      </c>
      <c r="E295" s="22"/>
      <c r="F295" s="54">
        <v>17697</v>
      </c>
      <c r="G295" s="17">
        <v>3.73</v>
      </c>
      <c r="H295" s="22">
        <f t="shared" si="104"/>
        <v>66009.81</v>
      </c>
      <c r="I295" s="31">
        <v>10</v>
      </c>
      <c r="J295" s="31">
        <f t="shared" si="105"/>
        <v>6600.9809999999998</v>
      </c>
      <c r="K295" s="22"/>
      <c r="L295" s="12">
        <f t="shared" si="106"/>
        <v>0</v>
      </c>
      <c r="M295" s="12"/>
      <c r="N295" s="12">
        <f t="shared" si="107"/>
        <v>0</v>
      </c>
      <c r="O295" s="22"/>
      <c r="P295" s="22">
        <f t="shared" si="108"/>
        <v>0</v>
      </c>
      <c r="Q295" s="22">
        <f t="shared" si="109"/>
        <v>72610.790999999997</v>
      </c>
      <c r="R295" s="236">
        <v>0.75</v>
      </c>
      <c r="S295" s="12">
        <f t="shared" si="110"/>
        <v>54458.093249999998</v>
      </c>
      <c r="T295" s="210">
        <v>2.34</v>
      </c>
      <c r="U295" s="211">
        <f>H295*T295</f>
        <v>154462.95539999998</v>
      </c>
      <c r="V295" s="170">
        <f>(U295*1.1+(L295+N295+P295))*R295</f>
        <v>127431.938205</v>
      </c>
    </row>
    <row r="296" spans="1:33" ht="31.2">
      <c r="A296" s="32">
        <v>7</v>
      </c>
      <c r="B296" s="57" t="s">
        <v>149</v>
      </c>
      <c r="C296" s="58" t="s">
        <v>29</v>
      </c>
      <c r="D296" s="141" t="s">
        <v>169</v>
      </c>
      <c r="E296" s="22"/>
      <c r="F296" s="54">
        <v>17697</v>
      </c>
      <c r="G296" s="17">
        <v>3.73</v>
      </c>
      <c r="H296" s="22">
        <f t="shared" si="104"/>
        <v>66009.81</v>
      </c>
      <c r="I296" s="31">
        <v>10</v>
      </c>
      <c r="J296" s="31">
        <f t="shared" si="105"/>
        <v>6600.9809999999998</v>
      </c>
      <c r="K296" s="22"/>
      <c r="L296" s="12">
        <f t="shared" si="106"/>
        <v>0</v>
      </c>
      <c r="M296" s="12"/>
      <c r="N296" s="12">
        <f t="shared" si="107"/>
        <v>0</v>
      </c>
      <c r="O296" s="22"/>
      <c r="P296" s="22">
        <f t="shared" si="108"/>
        <v>0</v>
      </c>
      <c r="Q296" s="22">
        <f t="shared" si="109"/>
        <v>72610.790999999997</v>
      </c>
      <c r="R296" s="236">
        <v>0.25</v>
      </c>
      <c r="S296" s="12">
        <f t="shared" si="110"/>
        <v>18152.697749999999</v>
      </c>
      <c r="T296" s="210">
        <v>2.34</v>
      </c>
      <c r="U296" s="211">
        <f>H296*T296</f>
        <v>154462.95539999998</v>
      </c>
      <c r="V296" s="170">
        <f>(U296*1.1+(L296+N296+P296))*R296</f>
        <v>42477.312735</v>
      </c>
    </row>
    <row r="297" spans="1:33">
      <c r="A297" s="32"/>
      <c r="B297" s="262" t="s">
        <v>34</v>
      </c>
      <c r="C297" s="32"/>
      <c r="D297" s="58"/>
      <c r="E297" s="65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84">
        <f>SUM(R290:R296)</f>
        <v>5</v>
      </c>
      <c r="S297" s="94">
        <f t="shared" ref="S297:V297" si="111">SUM(S290:S296)</f>
        <v>420179.87099999993</v>
      </c>
      <c r="T297" s="84"/>
      <c r="U297" s="94"/>
      <c r="V297" s="94">
        <f t="shared" si="111"/>
        <v>971363.90813999996</v>
      </c>
    </row>
    <row r="298" spans="1:33">
      <c r="A298" s="126"/>
      <c r="B298" s="126"/>
      <c r="C298" s="126"/>
      <c r="D298" s="126"/>
      <c r="E298" s="145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349"/>
      <c r="S298" s="99"/>
      <c r="T298" s="184"/>
      <c r="V298" s="184"/>
    </row>
    <row r="299" spans="1:33" s="261" customFormat="1">
      <c r="A299" s="264"/>
      <c r="B299" s="182"/>
      <c r="C299" s="264" t="s">
        <v>292</v>
      </c>
      <c r="D299" s="129"/>
      <c r="E299" s="104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105"/>
      <c r="S299" s="20"/>
      <c r="T299" s="251"/>
      <c r="U299" s="351"/>
      <c r="V299" s="251"/>
      <c r="W299" s="180"/>
      <c r="X299" s="180"/>
      <c r="Y299" s="180"/>
      <c r="Z299" s="180"/>
      <c r="AA299" s="180"/>
      <c r="AB299" s="180"/>
      <c r="AC299" s="180"/>
      <c r="AD299" s="180"/>
      <c r="AE299" s="180"/>
      <c r="AF299" s="180"/>
      <c r="AG299" s="180"/>
    </row>
    <row r="300" spans="1:33" ht="21">
      <c r="A300" s="32">
        <v>1</v>
      </c>
      <c r="B300" s="57" t="s">
        <v>150</v>
      </c>
      <c r="C300" s="50" t="s">
        <v>25</v>
      </c>
      <c r="D300" s="141" t="s">
        <v>590</v>
      </c>
      <c r="E300" s="32" t="s">
        <v>135</v>
      </c>
      <c r="F300" s="30">
        <v>17697</v>
      </c>
      <c r="G300" s="37">
        <v>4.53</v>
      </c>
      <c r="H300" s="22">
        <f t="shared" ref="H300:H314" si="112">F300*G300</f>
        <v>80167.41</v>
      </c>
      <c r="I300" s="31">
        <v>10</v>
      </c>
      <c r="J300" s="31">
        <f t="shared" ref="J300:J314" si="113">F300*G300*I300/100</f>
        <v>8016.7410000000009</v>
      </c>
      <c r="K300" s="22">
        <v>100</v>
      </c>
      <c r="L300" s="12">
        <f t="shared" ref="L300:L314" si="114">K300*F300/100</f>
        <v>17697</v>
      </c>
      <c r="M300" s="12"/>
      <c r="N300" s="12">
        <f t="shared" ref="N300:N314" si="115">F300*M300/100</f>
        <v>0</v>
      </c>
      <c r="O300" s="22">
        <v>25</v>
      </c>
      <c r="P300" s="22">
        <f t="shared" ref="P300:P314" si="116">O300*F300/100</f>
        <v>4424.25</v>
      </c>
      <c r="Q300" s="22">
        <f t="shared" ref="Q300:Q314" si="117">H300+J300+L300+N300+P300</f>
        <v>110305.401</v>
      </c>
      <c r="R300" s="236">
        <v>1</v>
      </c>
      <c r="S300" s="12">
        <f t="shared" ref="S300:S314" si="118">Q300*R300</f>
        <v>110305.401</v>
      </c>
      <c r="T300" s="210">
        <v>2.34</v>
      </c>
      <c r="U300" s="211">
        <f>H300*T300</f>
        <v>187591.73939999999</v>
      </c>
      <c r="V300" s="170">
        <f>(U300*1.1+(L300+N300+P300))*R300</f>
        <v>228472.16334</v>
      </c>
    </row>
    <row r="301" spans="1:33">
      <c r="A301" s="32">
        <v>2</v>
      </c>
      <c r="B301" s="57" t="s">
        <v>151</v>
      </c>
      <c r="C301" s="266" t="s">
        <v>29</v>
      </c>
      <c r="D301" s="141" t="s">
        <v>637</v>
      </c>
      <c r="E301" s="65"/>
      <c r="F301" s="54">
        <v>17697</v>
      </c>
      <c r="G301" s="17">
        <v>3.73</v>
      </c>
      <c r="H301" s="22">
        <f t="shared" si="112"/>
        <v>66009.81</v>
      </c>
      <c r="I301" s="31">
        <v>10</v>
      </c>
      <c r="J301" s="31">
        <f t="shared" si="113"/>
        <v>6600.9809999999998</v>
      </c>
      <c r="K301" s="22">
        <v>100</v>
      </c>
      <c r="L301" s="12">
        <f t="shared" si="114"/>
        <v>17697</v>
      </c>
      <c r="M301" s="12"/>
      <c r="N301" s="12">
        <f t="shared" si="115"/>
        <v>0</v>
      </c>
      <c r="O301" s="22"/>
      <c r="P301" s="22">
        <f t="shared" si="116"/>
        <v>0</v>
      </c>
      <c r="Q301" s="22">
        <f t="shared" si="117"/>
        <v>90307.790999999997</v>
      </c>
      <c r="R301" s="236">
        <v>1</v>
      </c>
      <c r="S301" s="12">
        <f t="shared" si="118"/>
        <v>90307.790999999997</v>
      </c>
      <c r="T301" s="210">
        <v>2.34</v>
      </c>
      <c r="U301" s="211">
        <f>H301*T301</f>
        <v>154462.95539999998</v>
      </c>
      <c r="V301" s="170">
        <f>(U301*1.1+(L301+N301+P301))*R301</f>
        <v>187606.25094</v>
      </c>
      <c r="X301" s="184"/>
    </row>
    <row r="302" spans="1:33">
      <c r="A302" s="32">
        <v>3</v>
      </c>
      <c r="B302" s="57" t="s">
        <v>151</v>
      </c>
      <c r="C302" s="266" t="s">
        <v>29</v>
      </c>
      <c r="D302" s="141" t="s">
        <v>638</v>
      </c>
      <c r="E302" s="65"/>
      <c r="F302" s="54">
        <v>17697</v>
      </c>
      <c r="G302" s="17">
        <v>3.73</v>
      </c>
      <c r="H302" s="22">
        <f t="shared" si="112"/>
        <v>66009.81</v>
      </c>
      <c r="I302" s="31">
        <v>10</v>
      </c>
      <c r="J302" s="31">
        <f t="shared" si="113"/>
        <v>6600.9809999999998</v>
      </c>
      <c r="K302" s="22">
        <v>100</v>
      </c>
      <c r="L302" s="12">
        <f t="shared" si="114"/>
        <v>17697</v>
      </c>
      <c r="M302" s="12"/>
      <c r="N302" s="12">
        <f t="shared" si="115"/>
        <v>0</v>
      </c>
      <c r="O302" s="22"/>
      <c r="P302" s="22">
        <f t="shared" si="116"/>
        <v>0</v>
      </c>
      <c r="Q302" s="22">
        <f t="shared" si="117"/>
        <v>90307.790999999997</v>
      </c>
      <c r="R302" s="236">
        <v>1</v>
      </c>
      <c r="S302" s="12">
        <f t="shared" si="118"/>
        <v>90307.790999999997</v>
      </c>
      <c r="T302" s="210">
        <v>2.34</v>
      </c>
      <c r="U302" s="211">
        <f>H302*T302</f>
        <v>154462.95539999998</v>
      </c>
      <c r="V302" s="170">
        <f>(U302*1.1+(L302+N302+P302))*R302</f>
        <v>187606.25094</v>
      </c>
    </row>
    <row r="303" spans="1:33" ht="18.600000000000001" customHeight="1">
      <c r="A303" s="32">
        <v>4</v>
      </c>
      <c r="B303" s="57" t="s">
        <v>151</v>
      </c>
      <c r="C303" s="266" t="s">
        <v>29</v>
      </c>
      <c r="D303" s="141" t="s">
        <v>640</v>
      </c>
      <c r="E303" s="65"/>
      <c r="F303" s="54">
        <v>17697</v>
      </c>
      <c r="G303" s="17">
        <v>3.73</v>
      </c>
      <c r="H303" s="22">
        <f t="shared" si="112"/>
        <v>66009.81</v>
      </c>
      <c r="I303" s="31">
        <v>10</v>
      </c>
      <c r="J303" s="31">
        <f t="shared" si="113"/>
        <v>6600.9809999999998</v>
      </c>
      <c r="K303" s="22">
        <v>100</v>
      </c>
      <c r="L303" s="12">
        <f t="shared" si="114"/>
        <v>17697</v>
      </c>
      <c r="M303" s="12"/>
      <c r="N303" s="12">
        <f t="shared" si="115"/>
        <v>0</v>
      </c>
      <c r="O303" s="22"/>
      <c r="P303" s="22">
        <f t="shared" si="116"/>
        <v>0</v>
      </c>
      <c r="Q303" s="22">
        <f t="shared" si="117"/>
        <v>90307.790999999997</v>
      </c>
      <c r="R303" s="236">
        <v>1</v>
      </c>
      <c r="S303" s="12">
        <f t="shared" si="118"/>
        <v>90307.790999999997</v>
      </c>
      <c r="T303" s="210">
        <v>2.34</v>
      </c>
      <c r="U303" s="211">
        <f>H303*T303</f>
        <v>154462.95539999998</v>
      </c>
      <c r="V303" s="170">
        <f>(U303*1.1+(L303+N303+P303))*R303</f>
        <v>187606.25094</v>
      </c>
      <c r="W303" s="180"/>
    </row>
    <row r="304" spans="1:33">
      <c r="A304" s="32">
        <v>5</v>
      </c>
      <c r="B304" s="57" t="s">
        <v>319</v>
      </c>
      <c r="C304" s="266" t="s">
        <v>29</v>
      </c>
      <c r="D304" s="141" t="s">
        <v>639</v>
      </c>
      <c r="E304" s="65"/>
      <c r="F304" s="54">
        <v>17697</v>
      </c>
      <c r="G304" s="17">
        <v>3.45</v>
      </c>
      <c r="H304" s="22">
        <f t="shared" si="112"/>
        <v>61054.65</v>
      </c>
      <c r="I304" s="31">
        <v>10</v>
      </c>
      <c r="J304" s="31">
        <f t="shared" si="113"/>
        <v>6105.4650000000001</v>
      </c>
      <c r="K304" s="22">
        <v>100</v>
      </c>
      <c r="L304" s="12">
        <f t="shared" si="114"/>
        <v>17697</v>
      </c>
      <c r="M304" s="12"/>
      <c r="N304" s="12">
        <f t="shared" si="115"/>
        <v>0</v>
      </c>
      <c r="O304" s="22"/>
      <c r="P304" s="22">
        <f t="shared" si="116"/>
        <v>0</v>
      </c>
      <c r="Q304" s="22">
        <f t="shared" si="117"/>
        <v>84857.115000000005</v>
      </c>
      <c r="R304" s="236">
        <v>1</v>
      </c>
      <c r="S304" s="12">
        <f t="shared" si="118"/>
        <v>84857.115000000005</v>
      </c>
      <c r="T304" s="210">
        <v>2.34</v>
      </c>
      <c r="U304" s="211">
        <f>H304*T304</f>
        <v>142867.88099999999</v>
      </c>
      <c r="V304" s="170">
        <f>(U304*1.1+(L304+N304+P304))*R304</f>
        <v>174851.6691</v>
      </c>
      <c r="W304" s="180"/>
    </row>
    <row r="305" spans="1:33" ht="21">
      <c r="A305" s="32">
        <v>6</v>
      </c>
      <c r="B305" s="57" t="s">
        <v>152</v>
      </c>
      <c r="C305" s="266" t="s">
        <v>25</v>
      </c>
      <c r="D305" s="141" t="s">
        <v>590</v>
      </c>
      <c r="E305" s="65" t="s">
        <v>11</v>
      </c>
      <c r="F305" s="54">
        <v>17697</v>
      </c>
      <c r="G305" s="17">
        <v>4.53</v>
      </c>
      <c r="H305" s="22">
        <f t="shared" si="112"/>
        <v>80167.41</v>
      </c>
      <c r="I305" s="31">
        <v>10</v>
      </c>
      <c r="J305" s="31">
        <f t="shared" si="113"/>
        <v>8016.7410000000009</v>
      </c>
      <c r="K305" s="22">
        <v>100</v>
      </c>
      <c r="L305" s="12">
        <f t="shared" si="114"/>
        <v>17697</v>
      </c>
      <c r="M305" s="12"/>
      <c r="N305" s="12">
        <f t="shared" si="115"/>
        <v>0</v>
      </c>
      <c r="O305" s="22"/>
      <c r="P305" s="22">
        <f t="shared" si="116"/>
        <v>0</v>
      </c>
      <c r="Q305" s="22">
        <f t="shared" si="117"/>
        <v>105881.151</v>
      </c>
      <c r="R305" s="236">
        <v>0.5</v>
      </c>
      <c r="S305" s="12">
        <f t="shared" si="118"/>
        <v>52940.575499999999</v>
      </c>
      <c r="T305" s="210">
        <v>2.34</v>
      </c>
      <c r="U305" s="211">
        <f>H305*T305</f>
        <v>187591.73939999999</v>
      </c>
      <c r="V305" s="170">
        <f>(U305*1.1+(L305+N305+P305))*R305</f>
        <v>112023.95667</v>
      </c>
      <c r="W305" s="180"/>
    </row>
    <row r="306" spans="1:33" ht="21">
      <c r="A306" s="32">
        <v>7</v>
      </c>
      <c r="B306" s="57" t="s">
        <v>152</v>
      </c>
      <c r="C306" s="266" t="s">
        <v>29</v>
      </c>
      <c r="D306" s="141" t="s">
        <v>637</v>
      </c>
      <c r="E306" s="65"/>
      <c r="F306" s="54">
        <v>17697</v>
      </c>
      <c r="G306" s="17">
        <v>3.73</v>
      </c>
      <c r="H306" s="22">
        <f t="shared" si="112"/>
        <v>66009.81</v>
      </c>
      <c r="I306" s="31">
        <v>10</v>
      </c>
      <c r="J306" s="31">
        <f t="shared" si="113"/>
        <v>6600.9809999999998</v>
      </c>
      <c r="K306" s="22">
        <v>100</v>
      </c>
      <c r="L306" s="12">
        <f t="shared" si="114"/>
        <v>17697</v>
      </c>
      <c r="M306" s="12"/>
      <c r="N306" s="12">
        <f t="shared" si="115"/>
        <v>0</v>
      </c>
      <c r="O306" s="22"/>
      <c r="P306" s="22">
        <f t="shared" si="116"/>
        <v>0</v>
      </c>
      <c r="Q306" s="22">
        <f t="shared" si="117"/>
        <v>90307.790999999997</v>
      </c>
      <c r="R306" s="236">
        <v>0.75</v>
      </c>
      <c r="S306" s="12">
        <f t="shared" si="118"/>
        <v>67730.843250000005</v>
      </c>
      <c r="T306" s="210">
        <v>2.34</v>
      </c>
      <c r="U306" s="211">
        <f>H306*T306</f>
        <v>154462.95539999998</v>
      </c>
      <c r="V306" s="170">
        <f>(U306*1.1+(L306+N306+P306))*R306</f>
        <v>140704.68820500001</v>
      </c>
      <c r="W306" s="180"/>
    </row>
    <row r="307" spans="1:33" ht="21">
      <c r="A307" s="32">
        <v>8</v>
      </c>
      <c r="B307" s="57" t="s">
        <v>152</v>
      </c>
      <c r="C307" s="266" t="s">
        <v>29</v>
      </c>
      <c r="D307" s="141" t="s">
        <v>638</v>
      </c>
      <c r="E307" s="65"/>
      <c r="F307" s="54">
        <v>17697</v>
      </c>
      <c r="G307" s="17">
        <v>3.73</v>
      </c>
      <c r="H307" s="22">
        <f t="shared" si="112"/>
        <v>66009.81</v>
      </c>
      <c r="I307" s="31">
        <v>10</v>
      </c>
      <c r="J307" s="31">
        <f t="shared" si="113"/>
        <v>6600.9809999999998</v>
      </c>
      <c r="K307" s="22">
        <v>100</v>
      </c>
      <c r="L307" s="12">
        <f t="shared" si="114"/>
        <v>17697</v>
      </c>
      <c r="M307" s="12"/>
      <c r="N307" s="12">
        <f t="shared" si="115"/>
        <v>0</v>
      </c>
      <c r="O307" s="22"/>
      <c r="P307" s="22">
        <f t="shared" si="116"/>
        <v>0</v>
      </c>
      <c r="Q307" s="22">
        <f t="shared" si="117"/>
        <v>90307.790999999997</v>
      </c>
      <c r="R307" s="236">
        <v>0.75</v>
      </c>
      <c r="S307" s="12">
        <f t="shared" si="118"/>
        <v>67730.843250000005</v>
      </c>
      <c r="T307" s="210">
        <v>2.34</v>
      </c>
      <c r="U307" s="211">
        <f>H307*T307</f>
        <v>154462.95539999998</v>
      </c>
      <c r="V307" s="170">
        <f>(U307*1.1+(L307+N307+P307))*R307</f>
        <v>140704.68820500001</v>
      </c>
      <c r="W307" s="180"/>
    </row>
    <row r="308" spans="1:33" ht="21">
      <c r="A308" s="32">
        <v>9</v>
      </c>
      <c r="B308" s="57" t="s">
        <v>152</v>
      </c>
      <c r="C308" s="266" t="s">
        <v>29</v>
      </c>
      <c r="D308" s="141" t="s">
        <v>640</v>
      </c>
      <c r="E308" s="65"/>
      <c r="F308" s="54">
        <v>17697</v>
      </c>
      <c r="G308" s="17">
        <v>3.73</v>
      </c>
      <c r="H308" s="22">
        <f t="shared" si="112"/>
        <v>66009.81</v>
      </c>
      <c r="I308" s="31">
        <v>10</v>
      </c>
      <c r="J308" s="31">
        <f t="shared" si="113"/>
        <v>6600.9809999999998</v>
      </c>
      <c r="K308" s="22">
        <v>100</v>
      </c>
      <c r="L308" s="12">
        <f t="shared" si="114"/>
        <v>17697</v>
      </c>
      <c r="M308" s="12"/>
      <c r="N308" s="12">
        <f t="shared" si="115"/>
        <v>0</v>
      </c>
      <c r="O308" s="22"/>
      <c r="P308" s="22">
        <f t="shared" si="116"/>
        <v>0</v>
      </c>
      <c r="Q308" s="22">
        <f t="shared" si="117"/>
        <v>90307.790999999997</v>
      </c>
      <c r="R308" s="236">
        <v>0.75</v>
      </c>
      <c r="S308" s="12">
        <f t="shared" si="118"/>
        <v>67730.843250000005</v>
      </c>
      <c r="T308" s="210">
        <v>2.34</v>
      </c>
      <c r="U308" s="211">
        <f>H308*T308</f>
        <v>154462.95539999998</v>
      </c>
      <c r="V308" s="170">
        <f>(U308*1.1+(L308+N308+P308))*R308</f>
        <v>140704.68820500001</v>
      </c>
      <c r="W308" s="180"/>
    </row>
    <row r="309" spans="1:33" ht="21">
      <c r="A309" s="32">
        <v>10</v>
      </c>
      <c r="B309" s="57" t="s">
        <v>152</v>
      </c>
      <c r="C309" s="266" t="s">
        <v>29</v>
      </c>
      <c r="D309" s="141" t="s">
        <v>639</v>
      </c>
      <c r="E309" s="65"/>
      <c r="F309" s="54">
        <v>17697</v>
      </c>
      <c r="G309" s="17">
        <v>3.45</v>
      </c>
      <c r="H309" s="22">
        <f t="shared" si="112"/>
        <v>61054.65</v>
      </c>
      <c r="I309" s="31">
        <v>10</v>
      </c>
      <c r="J309" s="31">
        <f t="shared" si="113"/>
        <v>6105.4650000000001</v>
      </c>
      <c r="K309" s="22">
        <v>100</v>
      </c>
      <c r="L309" s="12">
        <f t="shared" si="114"/>
        <v>17697</v>
      </c>
      <c r="M309" s="12"/>
      <c r="N309" s="12">
        <f t="shared" si="115"/>
        <v>0</v>
      </c>
      <c r="O309" s="22"/>
      <c r="P309" s="22">
        <f t="shared" si="116"/>
        <v>0</v>
      </c>
      <c r="Q309" s="22">
        <f t="shared" si="117"/>
        <v>84857.115000000005</v>
      </c>
      <c r="R309" s="236">
        <v>0.5</v>
      </c>
      <c r="S309" s="12">
        <f t="shared" si="118"/>
        <v>42428.557500000003</v>
      </c>
      <c r="T309" s="210">
        <v>2.34</v>
      </c>
      <c r="U309" s="211">
        <f>H309*T309</f>
        <v>142867.88099999999</v>
      </c>
      <c r="V309" s="170">
        <f>(U309*1.1+(L309+N309+P309))*R309</f>
        <v>87425.83455</v>
      </c>
      <c r="W309" s="180"/>
    </row>
    <row r="310" spans="1:33" ht="21">
      <c r="A310" s="32">
        <v>11</v>
      </c>
      <c r="B310" s="57" t="s">
        <v>152</v>
      </c>
      <c r="C310" s="266" t="s">
        <v>29</v>
      </c>
      <c r="D310" s="141" t="s">
        <v>641</v>
      </c>
      <c r="E310" s="22"/>
      <c r="F310" s="54">
        <v>17697</v>
      </c>
      <c r="G310" s="17">
        <v>3.41</v>
      </c>
      <c r="H310" s="22">
        <f t="shared" si="112"/>
        <v>60346.770000000004</v>
      </c>
      <c r="I310" s="31">
        <v>10</v>
      </c>
      <c r="J310" s="31">
        <f t="shared" si="113"/>
        <v>6034.6770000000006</v>
      </c>
      <c r="K310" s="22">
        <v>100</v>
      </c>
      <c r="L310" s="12">
        <f t="shared" si="114"/>
        <v>17697</v>
      </c>
      <c r="M310" s="12"/>
      <c r="N310" s="12">
        <f t="shared" si="115"/>
        <v>0</v>
      </c>
      <c r="O310" s="22"/>
      <c r="P310" s="22">
        <f t="shared" si="116"/>
        <v>0</v>
      </c>
      <c r="Q310" s="22">
        <f t="shared" si="117"/>
        <v>84078.447</v>
      </c>
      <c r="R310" s="236">
        <v>1.5</v>
      </c>
      <c r="S310" s="12">
        <f t="shared" si="118"/>
        <v>126117.67050000001</v>
      </c>
      <c r="T310" s="210">
        <v>2.34</v>
      </c>
      <c r="U310" s="211">
        <f>H310*T310</f>
        <v>141211.4418</v>
      </c>
      <c r="V310" s="170">
        <f>(U310*1.1+(L310+N310+P310))*R310</f>
        <v>259544.37897000002</v>
      </c>
      <c r="W310" s="180"/>
    </row>
    <row r="311" spans="1:33" ht="31.2">
      <c r="A311" s="32">
        <v>12</v>
      </c>
      <c r="B311" s="57" t="s">
        <v>153</v>
      </c>
      <c r="C311" s="32" t="s">
        <v>29</v>
      </c>
      <c r="D311" s="141" t="s">
        <v>164</v>
      </c>
      <c r="E311" s="65"/>
      <c r="F311" s="54">
        <v>17697</v>
      </c>
      <c r="G311" s="17">
        <v>3.73</v>
      </c>
      <c r="H311" s="22">
        <f t="shared" si="112"/>
        <v>66009.81</v>
      </c>
      <c r="I311" s="31">
        <v>10</v>
      </c>
      <c r="J311" s="31">
        <f t="shared" si="113"/>
        <v>6600.9809999999998</v>
      </c>
      <c r="K311" s="22"/>
      <c r="L311" s="12">
        <f t="shared" si="114"/>
        <v>0</v>
      </c>
      <c r="M311" s="12"/>
      <c r="N311" s="12">
        <f t="shared" si="115"/>
        <v>0</v>
      </c>
      <c r="O311" s="22"/>
      <c r="P311" s="22">
        <f t="shared" si="116"/>
        <v>0</v>
      </c>
      <c r="Q311" s="22">
        <f t="shared" si="117"/>
        <v>72610.790999999997</v>
      </c>
      <c r="R311" s="236">
        <v>1</v>
      </c>
      <c r="S311" s="12">
        <f t="shared" si="118"/>
        <v>72610.790999999997</v>
      </c>
      <c r="T311" s="210">
        <v>2.34</v>
      </c>
      <c r="U311" s="211">
        <f>H311*T311</f>
        <v>154462.95539999998</v>
      </c>
      <c r="V311" s="170">
        <f>(U311*1.1+(L311+N311+P311))*R311</f>
        <v>169909.25094</v>
      </c>
      <c r="W311" s="180"/>
    </row>
    <row r="312" spans="1:33">
      <c r="A312" s="32">
        <v>13</v>
      </c>
      <c r="B312" s="106" t="s">
        <v>302</v>
      </c>
      <c r="C312" s="169" t="s">
        <v>25</v>
      </c>
      <c r="D312" s="59" t="s">
        <v>413</v>
      </c>
      <c r="E312" s="22" t="s">
        <v>135</v>
      </c>
      <c r="F312" s="54">
        <v>17697</v>
      </c>
      <c r="G312" s="17">
        <v>4.53</v>
      </c>
      <c r="H312" s="22">
        <f t="shared" si="112"/>
        <v>80167.41</v>
      </c>
      <c r="I312" s="31">
        <v>10</v>
      </c>
      <c r="J312" s="31">
        <f t="shared" si="113"/>
        <v>8016.7410000000009</v>
      </c>
      <c r="K312" s="22">
        <v>60</v>
      </c>
      <c r="L312" s="12">
        <f t="shared" si="114"/>
        <v>10618.2</v>
      </c>
      <c r="M312" s="12"/>
      <c r="N312" s="12">
        <f t="shared" si="115"/>
        <v>0</v>
      </c>
      <c r="O312" s="22"/>
      <c r="P312" s="22">
        <f t="shared" si="116"/>
        <v>0</v>
      </c>
      <c r="Q312" s="22">
        <f t="shared" si="117"/>
        <v>98802.350999999995</v>
      </c>
      <c r="R312" s="236">
        <v>1</v>
      </c>
      <c r="S312" s="12">
        <f t="shared" si="118"/>
        <v>98802.350999999995</v>
      </c>
      <c r="T312" s="210">
        <v>2.34</v>
      </c>
      <c r="U312" s="211">
        <f>H312*T312</f>
        <v>187591.73939999999</v>
      </c>
      <c r="V312" s="170">
        <f>(U312*1.1+(L312+N312+P312))*R312</f>
        <v>216969.11334000001</v>
      </c>
      <c r="W312" s="180"/>
    </row>
    <row r="313" spans="1:33">
      <c r="A313" s="32">
        <v>14</v>
      </c>
      <c r="B313" s="106" t="s">
        <v>302</v>
      </c>
      <c r="C313" s="169" t="s">
        <v>25</v>
      </c>
      <c r="D313" s="59" t="s">
        <v>642</v>
      </c>
      <c r="E313" s="22" t="s">
        <v>135</v>
      </c>
      <c r="F313" s="54">
        <v>17697</v>
      </c>
      <c r="G313" s="17">
        <v>4.53</v>
      </c>
      <c r="H313" s="22">
        <f t="shared" si="112"/>
        <v>80167.41</v>
      </c>
      <c r="I313" s="31">
        <v>10</v>
      </c>
      <c r="J313" s="31">
        <f t="shared" si="113"/>
        <v>8016.7410000000009</v>
      </c>
      <c r="K313" s="22">
        <v>60</v>
      </c>
      <c r="L313" s="12">
        <f t="shared" si="114"/>
        <v>10618.2</v>
      </c>
      <c r="M313" s="12"/>
      <c r="N313" s="12">
        <f t="shared" si="115"/>
        <v>0</v>
      </c>
      <c r="O313" s="22"/>
      <c r="P313" s="22">
        <f t="shared" si="116"/>
        <v>0</v>
      </c>
      <c r="Q313" s="22">
        <f t="shared" si="117"/>
        <v>98802.350999999995</v>
      </c>
      <c r="R313" s="236">
        <v>0.5</v>
      </c>
      <c r="S313" s="12">
        <f t="shared" si="118"/>
        <v>49401.175499999998</v>
      </c>
      <c r="T313" s="210">
        <v>2.34</v>
      </c>
      <c r="U313" s="211">
        <f>H313*T313</f>
        <v>187591.73939999999</v>
      </c>
      <c r="V313" s="170">
        <f>(U313*1.1+(L313+N313+P313))*R313</f>
        <v>108484.55667000001</v>
      </c>
      <c r="W313" s="180"/>
    </row>
    <row r="314" spans="1:33" ht="15.6" customHeight="1">
      <c r="A314" s="32">
        <v>15</v>
      </c>
      <c r="B314" s="106" t="s">
        <v>302</v>
      </c>
      <c r="C314" s="32" t="s">
        <v>29</v>
      </c>
      <c r="D314" s="141" t="s">
        <v>414</v>
      </c>
      <c r="E314" s="22"/>
      <c r="F314" s="54">
        <v>17697</v>
      </c>
      <c r="G314" s="17">
        <v>3.53</v>
      </c>
      <c r="H314" s="22">
        <f t="shared" si="112"/>
        <v>62470.409999999996</v>
      </c>
      <c r="I314" s="31">
        <v>10</v>
      </c>
      <c r="J314" s="31">
        <f t="shared" si="113"/>
        <v>6247.0410000000002</v>
      </c>
      <c r="K314" s="22">
        <v>60</v>
      </c>
      <c r="L314" s="12">
        <f t="shared" si="114"/>
        <v>10618.2</v>
      </c>
      <c r="M314" s="12"/>
      <c r="N314" s="12">
        <f t="shared" si="115"/>
        <v>0</v>
      </c>
      <c r="O314" s="22"/>
      <c r="P314" s="22">
        <f t="shared" si="116"/>
        <v>0</v>
      </c>
      <c r="Q314" s="22">
        <f t="shared" si="117"/>
        <v>79335.650999999998</v>
      </c>
      <c r="R314" s="236">
        <v>2.5</v>
      </c>
      <c r="S314" s="12">
        <f t="shared" si="118"/>
        <v>198339.1275</v>
      </c>
      <c r="T314" s="210">
        <v>2.34</v>
      </c>
      <c r="U314" s="211">
        <f>H314*T314</f>
        <v>146180.75939999998</v>
      </c>
      <c r="V314" s="170">
        <f>(U314*1.1+(L314+N314+P314))*R314</f>
        <v>428542.58834999998</v>
      </c>
      <c r="W314" s="180"/>
    </row>
    <row r="315" spans="1:33">
      <c r="A315" s="32"/>
      <c r="B315" s="262" t="s">
        <v>34</v>
      </c>
      <c r="C315" s="32"/>
      <c r="D315" s="58"/>
      <c r="E315" s="65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00"/>
      <c r="R315" s="109">
        <f>SUM(R300:R314)</f>
        <v>14.75</v>
      </c>
      <c r="S315" s="100">
        <f t="shared" ref="S315:V315" si="119">SUM(S300:S314)</f>
        <v>1309918.6672499997</v>
      </c>
      <c r="T315" s="109"/>
      <c r="U315" s="94"/>
      <c r="V315" s="100">
        <f t="shared" si="119"/>
        <v>2771156.3293649997</v>
      </c>
    </row>
    <row r="316" spans="1:33" s="261" customFormat="1">
      <c r="A316" s="73"/>
      <c r="B316" s="263"/>
      <c r="C316" s="73"/>
      <c r="D316" s="129"/>
      <c r="E316" s="104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0"/>
      <c r="T316" s="251"/>
      <c r="U316" s="351"/>
      <c r="V316" s="251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</row>
    <row r="317" spans="1:33" s="261" customFormat="1">
      <c r="A317" s="73"/>
      <c r="B317" s="263"/>
      <c r="C317" s="73"/>
      <c r="D317" s="129"/>
      <c r="E317" s="104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0"/>
      <c r="T317" s="251"/>
      <c r="U317" s="351"/>
      <c r="V317" s="251"/>
      <c r="W317" s="180"/>
      <c r="X317" s="180"/>
      <c r="Y317" s="180"/>
      <c r="Z317" s="180"/>
      <c r="AA317" s="180"/>
      <c r="AB317" s="180"/>
      <c r="AC317" s="180"/>
      <c r="AD317" s="180"/>
      <c r="AE317" s="180"/>
      <c r="AF317" s="180"/>
      <c r="AG317" s="180"/>
    </row>
    <row r="318" spans="1:33" s="261" customFormat="1">
      <c r="A318" s="181"/>
      <c r="B318" s="182"/>
      <c r="C318" s="73"/>
      <c r="D318" s="264" t="s">
        <v>308</v>
      </c>
      <c r="E318" s="104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105"/>
      <c r="S318" s="20"/>
      <c r="T318" s="251"/>
      <c r="U318" s="351"/>
      <c r="V318" s="251"/>
      <c r="W318" s="180"/>
      <c r="X318" s="180"/>
      <c r="Y318" s="180"/>
      <c r="Z318" s="180"/>
      <c r="AA318" s="180"/>
      <c r="AB318" s="180"/>
      <c r="AC318" s="180"/>
      <c r="AD318" s="180"/>
      <c r="AE318" s="180"/>
      <c r="AF318" s="180"/>
      <c r="AG318" s="180"/>
    </row>
    <row r="319" spans="1:33">
      <c r="A319" s="32">
        <v>1</v>
      </c>
      <c r="B319" s="106" t="s">
        <v>154</v>
      </c>
      <c r="C319" s="32" t="s">
        <v>29</v>
      </c>
      <c r="D319" s="141" t="s">
        <v>643</v>
      </c>
      <c r="E319" s="65"/>
      <c r="F319" s="54">
        <v>17697</v>
      </c>
      <c r="G319" s="17">
        <v>3.73</v>
      </c>
      <c r="H319" s="22">
        <f>F319*G319</f>
        <v>66009.81</v>
      </c>
      <c r="I319" s="31">
        <v>10</v>
      </c>
      <c r="J319" s="31">
        <f>F319*G319*I319/100</f>
        <v>6600.9809999999998</v>
      </c>
      <c r="K319" s="22"/>
      <c r="L319" s="12">
        <f>K319*F319/100</f>
        <v>0</v>
      </c>
      <c r="M319" s="12"/>
      <c r="N319" s="12">
        <f>F319*M319/100</f>
        <v>0</v>
      </c>
      <c r="O319" s="22"/>
      <c r="P319" s="22">
        <f>O319*F319/100</f>
        <v>0</v>
      </c>
      <c r="Q319" s="22">
        <f>H319+J319+L319+N319+P319</f>
        <v>72610.790999999997</v>
      </c>
      <c r="R319" s="236">
        <v>1</v>
      </c>
      <c r="S319" s="12">
        <f>Q319*R319</f>
        <v>72610.790999999997</v>
      </c>
      <c r="T319" s="210">
        <v>2.34</v>
      </c>
      <c r="U319" s="211">
        <f>H319*T319</f>
        <v>154462.95539999998</v>
      </c>
      <c r="V319" s="170">
        <f>(U319*1.1+(L319+N319+P319))*R319</f>
        <v>169909.25094</v>
      </c>
    </row>
    <row r="320" spans="1:33">
      <c r="A320" s="32">
        <v>2</v>
      </c>
      <c r="B320" s="106" t="s">
        <v>154</v>
      </c>
      <c r="C320" s="32" t="s">
        <v>29</v>
      </c>
      <c r="D320" s="141" t="s">
        <v>643</v>
      </c>
      <c r="E320" s="65"/>
      <c r="F320" s="54">
        <v>17697</v>
      </c>
      <c r="G320" s="17">
        <v>3.73</v>
      </c>
      <c r="H320" s="22">
        <f>F320*G320</f>
        <v>66009.81</v>
      </c>
      <c r="I320" s="31">
        <v>10</v>
      </c>
      <c r="J320" s="31">
        <f>F320*G320*I320/100</f>
        <v>6600.9809999999998</v>
      </c>
      <c r="K320" s="22"/>
      <c r="L320" s="12">
        <f>K320*F320/100</f>
        <v>0</v>
      </c>
      <c r="M320" s="12"/>
      <c r="N320" s="12">
        <f>F320*M320/100</f>
        <v>0</v>
      </c>
      <c r="O320" s="22"/>
      <c r="P320" s="22">
        <f>O320*F320/100</f>
        <v>0</v>
      </c>
      <c r="Q320" s="22">
        <f>H320+J320+L320+N320+P320</f>
        <v>72610.790999999997</v>
      </c>
      <c r="R320" s="236">
        <v>0.25</v>
      </c>
      <c r="S320" s="12">
        <f>Q320*R320</f>
        <v>18152.697749999999</v>
      </c>
      <c r="T320" s="210">
        <v>2.34</v>
      </c>
      <c r="U320" s="211">
        <f>H320*T320</f>
        <v>154462.95539999998</v>
      </c>
      <c r="V320" s="170">
        <f>(U320*1.1+(L320+N320+P320))*R320</f>
        <v>42477.312735</v>
      </c>
    </row>
    <row r="321" spans="1:72" ht="24" customHeight="1">
      <c r="A321" s="32">
        <v>3</v>
      </c>
      <c r="B321" s="106" t="s">
        <v>154</v>
      </c>
      <c r="C321" s="32" t="s">
        <v>29</v>
      </c>
      <c r="D321" s="141" t="s">
        <v>164</v>
      </c>
      <c r="E321" s="65"/>
      <c r="F321" s="54">
        <v>17697</v>
      </c>
      <c r="G321" s="17">
        <v>3.73</v>
      </c>
      <c r="H321" s="22">
        <f>F321*G321</f>
        <v>66009.81</v>
      </c>
      <c r="I321" s="31">
        <v>10</v>
      </c>
      <c r="J321" s="31">
        <f>F321*G321*I321/100</f>
        <v>6600.9809999999998</v>
      </c>
      <c r="K321" s="22"/>
      <c r="L321" s="12">
        <f>K321*F321/100</f>
        <v>0</v>
      </c>
      <c r="M321" s="12"/>
      <c r="N321" s="12">
        <f>F321*M321/100</f>
        <v>0</v>
      </c>
      <c r="O321" s="22"/>
      <c r="P321" s="22">
        <f>O321*F321/100</f>
        <v>0</v>
      </c>
      <c r="Q321" s="22">
        <f>H321+J321+L321+N321+P321</f>
        <v>72610.790999999997</v>
      </c>
      <c r="R321" s="236">
        <v>1</v>
      </c>
      <c r="S321" s="12">
        <f>Q321*R321</f>
        <v>72610.790999999997</v>
      </c>
      <c r="T321" s="210">
        <v>2.34</v>
      </c>
      <c r="U321" s="211">
        <f>H321*T321</f>
        <v>154462.95539999998</v>
      </c>
      <c r="V321" s="170">
        <f>(U321*1.1+(L321+N321+P321))*R321</f>
        <v>169909.25094</v>
      </c>
    </row>
    <row r="322" spans="1:72">
      <c r="A322" s="32"/>
      <c r="B322" s="262" t="s">
        <v>34</v>
      </c>
      <c r="C322" s="32"/>
      <c r="D322" s="58"/>
      <c r="E322" s="65"/>
      <c r="F322" s="18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84">
        <f>SUM(R319:R321)</f>
        <v>2.25</v>
      </c>
      <c r="S322" s="94">
        <f t="shared" ref="S322:V322" si="120">SUM(S319:S321)</f>
        <v>163374.27974999999</v>
      </c>
      <c r="T322" s="84"/>
      <c r="U322" s="94"/>
      <c r="V322" s="94">
        <f t="shared" si="120"/>
        <v>382295.81461499998</v>
      </c>
    </row>
    <row r="323" spans="1:72">
      <c r="A323" s="73"/>
      <c r="B323" s="263"/>
      <c r="C323" s="73"/>
      <c r="D323" s="129"/>
      <c r="E323" s="104"/>
      <c r="F323" s="25"/>
      <c r="G323" s="20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105"/>
      <c r="S323" s="98"/>
      <c r="T323" s="98"/>
      <c r="U323" s="98"/>
      <c r="V323" s="98"/>
    </row>
    <row r="324" spans="1:72" s="261" customFormat="1">
      <c r="A324" s="181"/>
      <c r="B324" s="182"/>
      <c r="C324" s="73"/>
      <c r="D324" s="264" t="s">
        <v>103</v>
      </c>
      <c r="E324" s="104"/>
      <c r="F324" s="25"/>
      <c r="G324" s="20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105"/>
      <c r="S324" s="20"/>
      <c r="T324" s="251"/>
      <c r="U324" s="351"/>
      <c r="V324" s="251"/>
      <c r="W324" s="180"/>
      <c r="X324" s="180"/>
      <c r="Y324" s="180"/>
      <c r="Z324" s="180"/>
      <c r="AA324" s="180"/>
      <c r="AB324" s="180"/>
      <c r="AC324" s="180"/>
      <c r="AD324" s="180"/>
      <c r="AE324" s="180"/>
      <c r="AF324" s="180"/>
      <c r="AG324" s="180"/>
    </row>
    <row r="325" spans="1:72" ht="28.2" customHeight="1">
      <c r="A325" s="32">
        <v>1</v>
      </c>
      <c r="B325" s="106" t="s">
        <v>154</v>
      </c>
      <c r="C325" s="169" t="s">
        <v>29</v>
      </c>
      <c r="D325" s="37" t="s">
        <v>644</v>
      </c>
      <c r="E325" s="58"/>
      <c r="F325" s="54">
        <v>17697</v>
      </c>
      <c r="G325" s="17">
        <v>3.73</v>
      </c>
      <c r="H325" s="22">
        <f>F325*G325</f>
        <v>66009.81</v>
      </c>
      <c r="I325" s="31">
        <v>10</v>
      </c>
      <c r="J325" s="31">
        <f>F325*G325*I325/100</f>
        <v>6600.9809999999998</v>
      </c>
      <c r="K325" s="22">
        <v>20</v>
      </c>
      <c r="L325" s="12">
        <f>K325*F325/100</f>
        <v>3539.4</v>
      </c>
      <c r="M325" s="12">
        <v>50</v>
      </c>
      <c r="N325" s="12">
        <f>F325*M325/100</f>
        <v>8848.5</v>
      </c>
      <c r="O325" s="22"/>
      <c r="P325" s="22">
        <f>O325*F325/100</f>
        <v>0</v>
      </c>
      <c r="Q325" s="22">
        <f>H325+J325+L325+N325+P325</f>
        <v>84998.690999999992</v>
      </c>
      <c r="R325" s="236">
        <v>1</v>
      </c>
      <c r="S325" s="12">
        <f>Q325*R325</f>
        <v>84998.690999999992</v>
      </c>
      <c r="T325" s="210">
        <v>2.34</v>
      </c>
      <c r="U325" s="211">
        <f>H325*T325</f>
        <v>154462.95539999998</v>
      </c>
      <c r="V325" s="170">
        <f>(U325*1.1+(L325+N325+P325))*R325</f>
        <v>182297.15093999999</v>
      </c>
    </row>
    <row r="326" spans="1:72" ht="19.2" customHeight="1">
      <c r="A326" s="32">
        <v>2</v>
      </c>
      <c r="B326" s="106" t="s">
        <v>154</v>
      </c>
      <c r="C326" s="169" t="s">
        <v>29</v>
      </c>
      <c r="D326" s="37" t="s">
        <v>371</v>
      </c>
      <c r="E326" s="58"/>
      <c r="F326" s="54">
        <v>17697</v>
      </c>
      <c r="G326" s="17">
        <v>3.73</v>
      </c>
      <c r="H326" s="22">
        <f>F326*G326</f>
        <v>66009.81</v>
      </c>
      <c r="I326" s="31">
        <v>10</v>
      </c>
      <c r="J326" s="31">
        <f>F326*G326*I326/100</f>
        <v>6600.9809999999998</v>
      </c>
      <c r="K326" s="22">
        <v>20</v>
      </c>
      <c r="L326" s="12">
        <f>K326*F326/100</f>
        <v>3539.4</v>
      </c>
      <c r="M326" s="12">
        <v>50</v>
      </c>
      <c r="N326" s="12">
        <f>F326*M326/100</f>
        <v>8848.5</v>
      </c>
      <c r="O326" s="22"/>
      <c r="P326" s="22">
        <f>O326*F326/100</f>
        <v>0</v>
      </c>
      <c r="Q326" s="22">
        <f>H326+J326+L326+N326+P326</f>
        <v>84998.690999999992</v>
      </c>
      <c r="R326" s="236">
        <v>1</v>
      </c>
      <c r="S326" s="12">
        <f>Q326*R326</f>
        <v>84998.690999999992</v>
      </c>
      <c r="T326" s="210">
        <v>2.34</v>
      </c>
      <c r="U326" s="211">
        <f>H326*T326</f>
        <v>154462.95539999998</v>
      </c>
      <c r="V326" s="170">
        <f>(U326*1.1+(L326+N326+P326))*R326</f>
        <v>182297.15093999999</v>
      </c>
    </row>
    <row r="327" spans="1:72">
      <c r="A327" s="32"/>
      <c r="B327" s="262" t="s">
        <v>34</v>
      </c>
      <c r="C327" s="32"/>
      <c r="D327" s="58"/>
      <c r="E327" s="65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84">
        <f>SUM(R325:R326)</f>
        <v>2</v>
      </c>
      <c r="S327" s="94">
        <f t="shared" ref="S327:V327" si="121">SUM(S325:S326)</f>
        <v>169997.38199999998</v>
      </c>
      <c r="T327" s="84"/>
      <c r="U327" s="94"/>
      <c r="V327" s="94">
        <f t="shared" si="121"/>
        <v>364594.30187999998</v>
      </c>
    </row>
    <row r="328" spans="1:72">
      <c r="A328" s="73"/>
      <c r="B328" s="263"/>
      <c r="C328" s="73"/>
      <c r="D328" s="129"/>
      <c r="E328" s="104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41"/>
      <c r="S328" s="98"/>
      <c r="T328" s="184"/>
      <c r="V328" s="184"/>
    </row>
    <row r="329" spans="1:72" ht="15.75" customHeight="1">
      <c r="A329" s="73"/>
      <c r="B329" s="180"/>
      <c r="C329" s="315" t="s">
        <v>100</v>
      </c>
      <c r="D329" s="315"/>
      <c r="E329" s="315"/>
      <c r="F329" s="315"/>
      <c r="G329" s="315"/>
      <c r="H329" s="268"/>
      <c r="I329" s="268"/>
      <c r="J329" s="268"/>
      <c r="K329" s="268"/>
      <c r="L329" s="268"/>
      <c r="M329" s="25"/>
      <c r="N329" s="25"/>
      <c r="O329" s="25"/>
      <c r="P329" s="25"/>
      <c r="Q329" s="25"/>
      <c r="R329" s="105"/>
      <c r="S329" s="20"/>
      <c r="T329" s="184"/>
      <c r="V329" s="184"/>
    </row>
    <row r="330" spans="1:72" ht="24.6" customHeight="1">
      <c r="A330" s="32">
        <v>1</v>
      </c>
      <c r="B330" s="57" t="s">
        <v>161</v>
      </c>
      <c r="C330" s="32" t="s">
        <v>29</v>
      </c>
      <c r="D330" s="141" t="s">
        <v>49</v>
      </c>
      <c r="E330" s="65"/>
      <c r="F330" s="54">
        <v>17697</v>
      </c>
      <c r="G330" s="18">
        <v>3.53</v>
      </c>
      <c r="H330" s="22">
        <f>F330*G330</f>
        <v>62470.409999999996</v>
      </c>
      <c r="I330" s="31">
        <v>10</v>
      </c>
      <c r="J330" s="31">
        <f>F330*G330*I330/100</f>
        <v>6247.0410000000002</v>
      </c>
      <c r="K330" s="22"/>
      <c r="L330" s="12">
        <f>K330*F330/100</f>
        <v>0</v>
      </c>
      <c r="M330" s="12"/>
      <c r="N330" s="12">
        <f>F330*M330/100</f>
        <v>0</v>
      </c>
      <c r="O330" s="22"/>
      <c r="P330" s="22">
        <f>O330*F330/100</f>
        <v>0</v>
      </c>
      <c r="Q330" s="22">
        <f>H330+J330+L330+N330+P330</f>
        <v>68717.451000000001</v>
      </c>
      <c r="R330" s="236">
        <v>0.25</v>
      </c>
      <c r="S330" s="12">
        <f>Q330*R330</f>
        <v>17179.36275</v>
      </c>
      <c r="T330" s="210">
        <v>2.34</v>
      </c>
      <c r="U330" s="211">
        <f>H330*T330</f>
        <v>146180.75939999998</v>
      </c>
      <c r="V330" s="170">
        <f>(U330*1.1+(L330+N330+P330))*R330</f>
        <v>40199.708834999998</v>
      </c>
    </row>
    <row r="331" spans="1:72">
      <c r="A331" s="32"/>
      <c r="B331" s="262" t="s">
        <v>34</v>
      </c>
      <c r="C331" s="32"/>
      <c r="D331" s="58"/>
      <c r="E331" s="65"/>
      <c r="F331" s="54"/>
      <c r="G331" s="18"/>
      <c r="H331" s="22"/>
      <c r="I331" s="22"/>
      <c r="J331" s="12"/>
      <c r="K331" s="22"/>
      <c r="L331" s="12"/>
      <c r="M331" s="12"/>
      <c r="N331" s="12"/>
      <c r="O331" s="22"/>
      <c r="P331" s="22"/>
      <c r="Q331" s="22"/>
      <c r="R331" s="80">
        <f>SUM(R330)</f>
        <v>0.25</v>
      </c>
      <c r="S331" s="24">
        <f t="shared" ref="S331:V331" si="122">SUM(S330)</f>
        <v>17179.36275</v>
      </c>
      <c r="T331" s="24"/>
      <c r="U331" s="24"/>
      <c r="V331" s="24">
        <f t="shared" si="122"/>
        <v>40199.708834999998</v>
      </c>
    </row>
    <row r="332" spans="1:72" s="180" customFormat="1">
      <c r="A332" s="181"/>
      <c r="B332" s="182"/>
      <c r="C332" s="73"/>
      <c r="D332" s="264" t="s">
        <v>129</v>
      </c>
      <c r="E332" s="104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105"/>
      <c r="S332" s="20"/>
      <c r="T332" s="251"/>
      <c r="U332" s="351"/>
      <c r="V332" s="251"/>
    </row>
    <row r="333" spans="1:72" ht="24.9" customHeight="1">
      <c r="A333" s="32">
        <v>1</v>
      </c>
      <c r="B333" s="121" t="s">
        <v>18</v>
      </c>
      <c r="C333" s="35" t="s">
        <v>32</v>
      </c>
      <c r="D333" s="28" t="s">
        <v>505</v>
      </c>
      <c r="E333" s="31"/>
      <c r="F333" s="30">
        <v>17697</v>
      </c>
      <c r="G333" s="37">
        <v>4.1900000000000004</v>
      </c>
      <c r="H333" s="31">
        <f t="shared" ref="H333:H343" si="123">F333*G333</f>
        <v>74150.430000000008</v>
      </c>
      <c r="I333" s="31">
        <v>10</v>
      </c>
      <c r="J333" s="31">
        <f t="shared" ref="J333:J343" si="124">F333*G333*I333/100</f>
        <v>7415.0430000000006</v>
      </c>
      <c r="K333" s="31">
        <v>0</v>
      </c>
      <c r="L333" s="43">
        <f>K333*F333/100</f>
        <v>0</v>
      </c>
      <c r="M333" s="43"/>
      <c r="N333" s="43">
        <f>F333*M333/100</f>
        <v>0</v>
      </c>
      <c r="O333" s="31">
        <v>25</v>
      </c>
      <c r="P333" s="31">
        <f t="shared" ref="P333:P343" si="125">O333*F333/100</f>
        <v>4424.25</v>
      </c>
      <c r="Q333" s="31">
        <f>H333+J333+L333+N333+P333</f>
        <v>85989.723000000013</v>
      </c>
      <c r="R333" s="341">
        <v>1</v>
      </c>
      <c r="S333" s="43">
        <f t="shared" ref="S333:S343" si="126">Q333*R333</f>
        <v>85989.723000000013</v>
      </c>
      <c r="T333" s="210">
        <v>2.34</v>
      </c>
      <c r="U333" s="211">
        <f>H333*T333</f>
        <v>173512.0062</v>
      </c>
      <c r="V333" s="170">
        <f>(U333*1.1+(L333+N333+P333))*R333</f>
        <v>195287.45682000002</v>
      </c>
    </row>
    <row r="334" spans="1:72" ht="23.25" customHeight="1">
      <c r="A334" s="23">
        <v>2</v>
      </c>
      <c r="B334" s="119" t="s">
        <v>155</v>
      </c>
      <c r="C334" s="169" t="s">
        <v>25</v>
      </c>
      <c r="D334" s="141" t="s">
        <v>615</v>
      </c>
      <c r="E334" s="141" t="s">
        <v>11</v>
      </c>
      <c r="F334" s="54">
        <v>17697</v>
      </c>
      <c r="G334" s="17">
        <v>4.53</v>
      </c>
      <c r="H334" s="22">
        <f t="shared" si="123"/>
        <v>80167.41</v>
      </c>
      <c r="I334" s="31">
        <v>10</v>
      </c>
      <c r="J334" s="31">
        <f t="shared" si="124"/>
        <v>8016.7410000000009</v>
      </c>
      <c r="K334" s="8">
        <v>22</v>
      </c>
      <c r="L334" s="12">
        <f t="shared" ref="L334:L343" si="127">K334*F334/100</f>
        <v>3893.34</v>
      </c>
      <c r="M334" s="12"/>
      <c r="N334" s="12"/>
      <c r="O334" s="22"/>
      <c r="P334" s="22">
        <f t="shared" si="125"/>
        <v>0</v>
      </c>
      <c r="Q334" s="8">
        <f t="shared" ref="Q334:Q343" si="128">H334+J334+L334+N334+P334</f>
        <v>92077.490999999995</v>
      </c>
      <c r="R334" s="236">
        <v>0.5</v>
      </c>
      <c r="S334" s="12">
        <f t="shared" si="126"/>
        <v>46038.745499999997</v>
      </c>
      <c r="T334" s="210">
        <v>2.34</v>
      </c>
      <c r="U334" s="211">
        <f>H334*T334</f>
        <v>187591.73939999999</v>
      </c>
      <c r="V334" s="170">
        <f>(U334*1.1+(L334+N334+P334))*R334</f>
        <v>105122.12667</v>
      </c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27" customHeight="1">
      <c r="A335" s="32">
        <v>3</v>
      </c>
      <c r="B335" s="119" t="s">
        <v>155</v>
      </c>
      <c r="C335" s="50" t="s">
        <v>27</v>
      </c>
      <c r="D335" s="66" t="s">
        <v>645</v>
      </c>
      <c r="E335" s="37">
        <v>1</v>
      </c>
      <c r="F335" s="30">
        <v>17697</v>
      </c>
      <c r="G335" s="37">
        <v>4.34</v>
      </c>
      <c r="H335" s="31">
        <f t="shared" si="123"/>
        <v>76804.98</v>
      </c>
      <c r="I335" s="31">
        <v>10</v>
      </c>
      <c r="J335" s="31">
        <f t="shared" si="124"/>
        <v>7680.4979999999996</v>
      </c>
      <c r="K335" s="31">
        <v>20</v>
      </c>
      <c r="L335" s="43">
        <f t="shared" si="127"/>
        <v>3539.4</v>
      </c>
      <c r="M335" s="43"/>
      <c r="N335" s="43">
        <f>F335*M335/100</f>
        <v>0</v>
      </c>
      <c r="O335" s="31"/>
      <c r="P335" s="31">
        <f t="shared" si="125"/>
        <v>0</v>
      </c>
      <c r="Q335" s="31">
        <f>H335+J335+L335+N335+P335</f>
        <v>88024.877999999997</v>
      </c>
      <c r="R335" s="341">
        <v>1.75</v>
      </c>
      <c r="S335" s="43">
        <f t="shared" si="126"/>
        <v>154043.53649999999</v>
      </c>
      <c r="T335" s="210">
        <v>2.34</v>
      </c>
      <c r="U335" s="211">
        <f>H335*T335</f>
        <v>179723.65319999997</v>
      </c>
      <c r="V335" s="170">
        <f>(U335*1.1+(L335+N335+P335))*R335</f>
        <v>352161.98240999994</v>
      </c>
      <c r="W335" s="180"/>
    </row>
    <row r="336" spans="1:72" ht="23.4" customHeight="1">
      <c r="A336" s="23">
        <v>4</v>
      </c>
      <c r="B336" s="119" t="s">
        <v>155</v>
      </c>
      <c r="C336" s="32" t="s">
        <v>25</v>
      </c>
      <c r="D336" s="141" t="s">
        <v>646</v>
      </c>
      <c r="E336" s="22" t="s">
        <v>135</v>
      </c>
      <c r="F336" s="54">
        <v>17697</v>
      </c>
      <c r="G336" s="17">
        <v>4.53</v>
      </c>
      <c r="H336" s="22">
        <f t="shared" si="123"/>
        <v>80167.41</v>
      </c>
      <c r="I336" s="31">
        <v>10</v>
      </c>
      <c r="J336" s="31">
        <f t="shared" si="124"/>
        <v>8016.7410000000009</v>
      </c>
      <c r="K336" s="22">
        <v>20</v>
      </c>
      <c r="L336" s="12">
        <f t="shared" si="127"/>
        <v>3539.4</v>
      </c>
      <c r="M336" s="12"/>
      <c r="N336" s="12">
        <f t="shared" ref="N336:N343" si="129">F336*M336/100</f>
        <v>0</v>
      </c>
      <c r="O336" s="22"/>
      <c r="P336" s="22">
        <f t="shared" si="125"/>
        <v>0</v>
      </c>
      <c r="Q336" s="22">
        <f t="shared" si="128"/>
        <v>91723.550999999992</v>
      </c>
      <c r="R336" s="236">
        <v>1.5</v>
      </c>
      <c r="S336" s="12">
        <f t="shared" si="126"/>
        <v>137585.3265</v>
      </c>
      <c r="T336" s="210">
        <v>2.34</v>
      </c>
      <c r="U336" s="211">
        <f>H336*T336</f>
        <v>187591.73939999999</v>
      </c>
      <c r="V336" s="170">
        <f>(U336*1.1+(L336+N336+P336))*R336</f>
        <v>314835.47000999999</v>
      </c>
      <c r="W336" s="180"/>
    </row>
    <row r="337" spans="1:33" ht="20.399999999999999">
      <c r="A337" s="32">
        <v>5</v>
      </c>
      <c r="B337" s="119" t="s">
        <v>155</v>
      </c>
      <c r="C337" s="35" t="s">
        <v>25</v>
      </c>
      <c r="D337" s="66" t="s">
        <v>647</v>
      </c>
      <c r="E337" s="32" t="s">
        <v>135</v>
      </c>
      <c r="F337" s="30">
        <v>17697</v>
      </c>
      <c r="G337" s="37">
        <v>4.53</v>
      </c>
      <c r="H337" s="22">
        <f t="shared" si="123"/>
        <v>80167.41</v>
      </c>
      <c r="I337" s="31">
        <v>10</v>
      </c>
      <c r="J337" s="31">
        <f t="shared" si="124"/>
        <v>8016.7410000000009</v>
      </c>
      <c r="K337" s="22">
        <v>20</v>
      </c>
      <c r="L337" s="12">
        <f t="shared" si="127"/>
        <v>3539.4</v>
      </c>
      <c r="M337" s="12"/>
      <c r="N337" s="12">
        <f t="shared" si="129"/>
        <v>0</v>
      </c>
      <c r="O337" s="22"/>
      <c r="P337" s="22">
        <f t="shared" si="125"/>
        <v>0</v>
      </c>
      <c r="Q337" s="22">
        <f t="shared" si="128"/>
        <v>91723.550999999992</v>
      </c>
      <c r="R337" s="236">
        <v>1.75</v>
      </c>
      <c r="S337" s="12">
        <f t="shared" si="126"/>
        <v>160516.21424999999</v>
      </c>
      <c r="T337" s="210">
        <v>2.34</v>
      </c>
      <c r="U337" s="211">
        <f>H337*T337</f>
        <v>187591.73939999999</v>
      </c>
      <c r="V337" s="170">
        <f>(U337*1.1+(L337+N337+P337))*R337</f>
        <v>367308.04834500002</v>
      </c>
      <c r="W337" s="180"/>
    </row>
    <row r="338" spans="1:33" ht="20.399999999999999">
      <c r="A338" s="23">
        <v>6</v>
      </c>
      <c r="B338" s="119" t="s">
        <v>155</v>
      </c>
      <c r="C338" s="32" t="s">
        <v>28</v>
      </c>
      <c r="D338" s="141" t="s">
        <v>540</v>
      </c>
      <c r="E338" s="22">
        <v>2</v>
      </c>
      <c r="F338" s="54">
        <v>17697</v>
      </c>
      <c r="G338" s="17">
        <v>3.98</v>
      </c>
      <c r="H338" s="22">
        <f t="shared" si="123"/>
        <v>70434.06</v>
      </c>
      <c r="I338" s="31">
        <v>10</v>
      </c>
      <c r="J338" s="31">
        <f t="shared" si="124"/>
        <v>7043.4059999999999</v>
      </c>
      <c r="K338" s="22">
        <v>20</v>
      </c>
      <c r="L338" s="12">
        <f t="shared" si="127"/>
        <v>3539.4</v>
      </c>
      <c r="M338" s="12"/>
      <c r="N338" s="12">
        <f t="shared" si="129"/>
        <v>0</v>
      </c>
      <c r="O338" s="22"/>
      <c r="P338" s="22">
        <f t="shared" si="125"/>
        <v>0</v>
      </c>
      <c r="Q338" s="22">
        <f t="shared" si="128"/>
        <v>81016.865999999995</v>
      </c>
      <c r="R338" s="236">
        <v>1.25</v>
      </c>
      <c r="S338" s="12">
        <f t="shared" si="126"/>
        <v>101271.08249999999</v>
      </c>
      <c r="T338" s="210">
        <v>2.34</v>
      </c>
      <c r="U338" s="211">
        <f>H338*T338</f>
        <v>164815.70039999997</v>
      </c>
      <c r="V338" s="170">
        <f>(U338*1.1+(L338+N338+P338))*R338</f>
        <v>231045.83804999999</v>
      </c>
      <c r="W338" s="180"/>
    </row>
    <row r="339" spans="1:33" ht="20.399999999999999">
      <c r="A339" s="32">
        <v>7</v>
      </c>
      <c r="B339" s="119" t="s">
        <v>155</v>
      </c>
      <c r="C339" s="169" t="s">
        <v>25</v>
      </c>
      <c r="D339" s="59" t="s">
        <v>616</v>
      </c>
      <c r="E339" s="22" t="s">
        <v>11</v>
      </c>
      <c r="F339" s="54">
        <v>17697</v>
      </c>
      <c r="G339" s="17">
        <v>4.53</v>
      </c>
      <c r="H339" s="22">
        <f t="shared" si="123"/>
        <v>80167.41</v>
      </c>
      <c r="I339" s="31">
        <v>10</v>
      </c>
      <c r="J339" s="31">
        <f t="shared" si="124"/>
        <v>8016.7410000000009</v>
      </c>
      <c r="K339" s="22">
        <v>20</v>
      </c>
      <c r="L339" s="12">
        <f t="shared" si="127"/>
        <v>3539.4</v>
      </c>
      <c r="M339" s="12"/>
      <c r="N339" s="12">
        <f t="shared" si="129"/>
        <v>0</v>
      </c>
      <c r="O339" s="22"/>
      <c r="P339" s="22">
        <f t="shared" si="125"/>
        <v>0</v>
      </c>
      <c r="Q339" s="22">
        <f t="shared" si="128"/>
        <v>91723.550999999992</v>
      </c>
      <c r="R339" s="236">
        <v>1</v>
      </c>
      <c r="S339" s="12">
        <f t="shared" si="126"/>
        <v>91723.550999999992</v>
      </c>
      <c r="T339" s="210">
        <v>2.34</v>
      </c>
      <c r="U339" s="211">
        <f>H339*T339</f>
        <v>187591.73939999999</v>
      </c>
      <c r="V339" s="170">
        <f>(U339*1.1+(L339+N339+P339))*R339</f>
        <v>209890.31333999999</v>
      </c>
      <c r="W339" s="180"/>
    </row>
    <row r="340" spans="1:33" ht="20.399999999999999">
      <c r="A340" s="23">
        <v>8</v>
      </c>
      <c r="B340" s="119" t="s">
        <v>155</v>
      </c>
      <c r="C340" s="58" t="s">
        <v>29</v>
      </c>
      <c r="D340" s="59" t="s">
        <v>617</v>
      </c>
      <c r="E340" s="22"/>
      <c r="F340" s="54">
        <v>17697</v>
      </c>
      <c r="G340" s="17">
        <v>3.73</v>
      </c>
      <c r="H340" s="22">
        <f t="shared" si="123"/>
        <v>66009.81</v>
      </c>
      <c r="I340" s="31">
        <v>10</v>
      </c>
      <c r="J340" s="31">
        <f t="shared" si="124"/>
        <v>6600.9809999999998</v>
      </c>
      <c r="K340" s="22">
        <v>20</v>
      </c>
      <c r="L340" s="12">
        <f t="shared" si="127"/>
        <v>3539.4</v>
      </c>
      <c r="M340" s="12"/>
      <c r="N340" s="12">
        <f t="shared" si="129"/>
        <v>0</v>
      </c>
      <c r="O340" s="22"/>
      <c r="P340" s="22">
        <f t="shared" si="125"/>
        <v>0</v>
      </c>
      <c r="Q340" s="22">
        <f t="shared" si="128"/>
        <v>76150.190999999992</v>
      </c>
      <c r="R340" s="236">
        <v>1</v>
      </c>
      <c r="S340" s="12">
        <f t="shared" si="126"/>
        <v>76150.190999999992</v>
      </c>
      <c r="T340" s="210">
        <v>2.34</v>
      </c>
      <c r="U340" s="211">
        <f>H340*T340</f>
        <v>154462.95539999998</v>
      </c>
      <c r="V340" s="170">
        <f>(U340*1.1+(L340+N340+P340))*R340</f>
        <v>173448.65093999999</v>
      </c>
      <c r="W340" s="180"/>
    </row>
    <row r="341" spans="1:33" ht="15.6" customHeight="1">
      <c r="A341" s="32">
        <v>9</v>
      </c>
      <c r="B341" s="57" t="s">
        <v>157</v>
      </c>
      <c r="C341" s="266" t="s">
        <v>29</v>
      </c>
      <c r="D341" s="141" t="s">
        <v>648</v>
      </c>
      <c r="E341" s="22"/>
      <c r="F341" s="54">
        <v>17697</v>
      </c>
      <c r="G341" s="17">
        <v>3.69</v>
      </c>
      <c r="H341" s="22">
        <f t="shared" si="123"/>
        <v>65301.93</v>
      </c>
      <c r="I341" s="31">
        <v>10</v>
      </c>
      <c r="J341" s="31">
        <f t="shared" si="124"/>
        <v>6530.1930000000002</v>
      </c>
      <c r="K341" s="22"/>
      <c r="L341" s="12">
        <f t="shared" si="127"/>
        <v>0</v>
      </c>
      <c r="M341" s="12"/>
      <c r="N341" s="12">
        <f t="shared" si="129"/>
        <v>0</v>
      </c>
      <c r="O341" s="22"/>
      <c r="P341" s="22">
        <f t="shared" si="125"/>
        <v>0</v>
      </c>
      <c r="Q341" s="22">
        <f t="shared" si="128"/>
        <v>71832.123000000007</v>
      </c>
      <c r="R341" s="236">
        <v>1.25</v>
      </c>
      <c r="S341" s="12">
        <f t="shared" si="126"/>
        <v>89790.153750000012</v>
      </c>
      <c r="T341" s="210">
        <v>2.34</v>
      </c>
      <c r="U341" s="211">
        <f>H341*T341</f>
        <v>152806.51619999998</v>
      </c>
      <c r="V341" s="170">
        <f>(U341*1.1+(L341+N341+P341))*R341</f>
        <v>210108.959775</v>
      </c>
      <c r="W341" s="180"/>
    </row>
    <row r="342" spans="1:33" ht="16.8" customHeight="1">
      <c r="A342" s="23">
        <v>10</v>
      </c>
      <c r="B342" s="57" t="s">
        <v>157</v>
      </c>
      <c r="C342" s="266" t="s">
        <v>28</v>
      </c>
      <c r="D342" s="59" t="s">
        <v>168</v>
      </c>
      <c r="E342" s="22">
        <v>2</v>
      </c>
      <c r="F342" s="54">
        <v>17697</v>
      </c>
      <c r="G342" s="17">
        <v>4.04</v>
      </c>
      <c r="H342" s="22">
        <f t="shared" si="123"/>
        <v>71495.88</v>
      </c>
      <c r="I342" s="31">
        <v>10</v>
      </c>
      <c r="J342" s="31">
        <f t="shared" si="124"/>
        <v>7149.5880000000006</v>
      </c>
      <c r="K342" s="22"/>
      <c r="L342" s="12">
        <f t="shared" si="127"/>
        <v>0</v>
      </c>
      <c r="M342" s="12"/>
      <c r="N342" s="12">
        <f t="shared" si="129"/>
        <v>0</v>
      </c>
      <c r="O342" s="22"/>
      <c r="P342" s="22">
        <f t="shared" si="125"/>
        <v>0</v>
      </c>
      <c r="Q342" s="22">
        <f t="shared" si="128"/>
        <v>78645.468000000008</v>
      </c>
      <c r="R342" s="236">
        <v>3.5</v>
      </c>
      <c r="S342" s="12">
        <f t="shared" si="126"/>
        <v>275259.13800000004</v>
      </c>
      <c r="T342" s="210">
        <v>2.34</v>
      </c>
      <c r="U342" s="211">
        <f>H342*T342</f>
        <v>167300.35920000001</v>
      </c>
      <c r="V342" s="170">
        <f>(U342*1.1+(L342+N342+P342))*R342</f>
        <v>644106.38292000012</v>
      </c>
      <c r="W342" s="180"/>
    </row>
    <row r="343" spans="1:33">
      <c r="A343" s="32">
        <v>11</v>
      </c>
      <c r="B343" s="57" t="s">
        <v>157</v>
      </c>
      <c r="C343" s="266" t="s">
        <v>27</v>
      </c>
      <c r="D343" s="141" t="s">
        <v>649</v>
      </c>
      <c r="E343" s="22">
        <v>1</v>
      </c>
      <c r="F343" s="54">
        <v>17697</v>
      </c>
      <c r="G343" s="17">
        <v>4.41</v>
      </c>
      <c r="H343" s="22">
        <f t="shared" si="123"/>
        <v>78043.77</v>
      </c>
      <c r="I343" s="31">
        <v>10</v>
      </c>
      <c r="J343" s="31">
        <f t="shared" si="124"/>
        <v>7804.3770000000004</v>
      </c>
      <c r="K343" s="22"/>
      <c r="L343" s="12">
        <f t="shared" si="127"/>
        <v>0</v>
      </c>
      <c r="M343" s="12"/>
      <c r="N343" s="12">
        <f t="shared" si="129"/>
        <v>0</v>
      </c>
      <c r="O343" s="22"/>
      <c r="P343" s="22">
        <f t="shared" si="125"/>
        <v>0</v>
      </c>
      <c r="Q343" s="22">
        <f t="shared" si="128"/>
        <v>85848.146999999997</v>
      </c>
      <c r="R343" s="236">
        <v>1.5</v>
      </c>
      <c r="S343" s="12">
        <f t="shared" si="126"/>
        <v>128772.2205</v>
      </c>
      <c r="T343" s="210">
        <v>2.34</v>
      </c>
      <c r="U343" s="211">
        <f>H343*T343</f>
        <v>182622.42180000001</v>
      </c>
      <c r="V343" s="170">
        <f>(U343*1.1+(L343+N343+P343))*R343</f>
        <v>301326.99597000005</v>
      </c>
      <c r="W343" s="180"/>
    </row>
    <row r="344" spans="1:33">
      <c r="A344" s="32"/>
      <c r="B344" s="262" t="s">
        <v>34</v>
      </c>
      <c r="C344" s="32"/>
      <c r="D344" s="58"/>
      <c r="E344" s="65"/>
      <c r="F344" s="18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84">
        <f>SUM(R333:R343)</f>
        <v>16</v>
      </c>
      <c r="S344" s="94">
        <f t="shared" ref="S344:V344" si="130">SUM(S333:S343)</f>
        <v>1347139.8825000001</v>
      </c>
      <c r="T344" s="84"/>
      <c r="U344" s="94"/>
      <c r="V344" s="94">
        <f t="shared" si="130"/>
        <v>3104642.2252500001</v>
      </c>
    </row>
    <row r="345" spans="1:33" s="261" customFormat="1">
      <c r="A345" s="129"/>
      <c r="B345" s="129"/>
      <c r="C345" s="129"/>
      <c r="D345" s="129"/>
      <c r="E345" s="104"/>
      <c r="F345" s="25"/>
      <c r="G345" s="25"/>
      <c r="H345" s="104"/>
      <c r="I345" s="25"/>
      <c r="J345" s="25"/>
      <c r="K345" s="25"/>
      <c r="L345" s="25"/>
      <c r="M345" s="25"/>
      <c r="N345" s="25"/>
      <c r="O345" s="25"/>
      <c r="P345" s="25"/>
      <c r="Q345" s="25"/>
      <c r="R345" s="105"/>
      <c r="S345" s="20"/>
      <c r="T345" s="251"/>
      <c r="U345" s="351"/>
      <c r="V345" s="251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</row>
    <row r="346" spans="1:33">
      <c r="A346" s="181"/>
      <c r="B346" s="182"/>
      <c r="C346" s="183" t="s">
        <v>114</v>
      </c>
      <c r="D346" s="129"/>
      <c r="E346" s="104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105"/>
      <c r="S346" s="20"/>
      <c r="T346" s="184"/>
      <c r="V346" s="184"/>
    </row>
    <row r="347" spans="1:33" ht="21">
      <c r="A347" s="32">
        <v>1</v>
      </c>
      <c r="B347" s="185" t="s">
        <v>158</v>
      </c>
      <c r="C347" s="169" t="s">
        <v>25</v>
      </c>
      <c r="D347" s="141" t="s">
        <v>650</v>
      </c>
      <c r="E347" s="22" t="s">
        <v>11</v>
      </c>
      <c r="F347" s="54">
        <v>17697</v>
      </c>
      <c r="G347" s="17">
        <v>4.53</v>
      </c>
      <c r="H347" s="22">
        <f t="shared" ref="H347:H355" si="131">F347*G347</f>
        <v>80167.41</v>
      </c>
      <c r="I347" s="31">
        <v>10</v>
      </c>
      <c r="J347" s="31">
        <f t="shared" ref="J347:J355" si="132">F347*G347*I347/100</f>
        <v>8016.7410000000009</v>
      </c>
      <c r="K347" s="22"/>
      <c r="L347" s="12">
        <f t="shared" ref="L347:L355" si="133">K347*F347/100</f>
        <v>0</v>
      </c>
      <c r="M347" s="12"/>
      <c r="N347" s="12">
        <f t="shared" ref="N347:N355" si="134">F347*M347/100</f>
        <v>0</v>
      </c>
      <c r="O347" s="22">
        <v>25</v>
      </c>
      <c r="P347" s="22">
        <f t="shared" ref="P347:P355" si="135">O347*F347/100</f>
        <v>4424.25</v>
      </c>
      <c r="Q347" s="22">
        <f t="shared" ref="Q347:Q355" si="136">H347+J347+L347+N347+P347</f>
        <v>92608.400999999998</v>
      </c>
      <c r="R347" s="236">
        <v>1</v>
      </c>
      <c r="S347" s="12">
        <f t="shared" ref="S347:S355" si="137">Q347*R347</f>
        <v>92608.400999999998</v>
      </c>
      <c r="T347" s="210">
        <v>2.34</v>
      </c>
      <c r="U347" s="211">
        <f>H347*T347</f>
        <v>187591.73939999999</v>
      </c>
      <c r="V347" s="170">
        <f>(U347*1.1+(L347+N347+P347))*R347</f>
        <v>210775.16334</v>
      </c>
    </row>
    <row r="348" spans="1:33" ht="21">
      <c r="A348" s="32">
        <v>2</v>
      </c>
      <c r="B348" s="185" t="s">
        <v>159</v>
      </c>
      <c r="C348" s="169" t="s">
        <v>25</v>
      </c>
      <c r="D348" s="141" t="s">
        <v>650</v>
      </c>
      <c r="E348" s="22" t="s">
        <v>11</v>
      </c>
      <c r="F348" s="54">
        <v>17697</v>
      </c>
      <c r="G348" s="17">
        <v>4.53</v>
      </c>
      <c r="H348" s="22">
        <f t="shared" si="131"/>
        <v>80167.41</v>
      </c>
      <c r="I348" s="31">
        <v>10</v>
      </c>
      <c r="J348" s="31">
        <f t="shared" si="132"/>
        <v>8016.7410000000009</v>
      </c>
      <c r="K348" s="22"/>
      <c r="L348" s="12">
        <f t="shared" si="133"/>
        <v>0</v>
      </c>
      <c r="M348" s="12"/>
      <c r="N348" s="12">
        <f t="shared" si="134"/>
        <v>0</v>
      </c>
      <c r="O348" s="22"/>
      <c r="P348" s="22">
        <f t="shared" si="135"/>
        <v>0</v>
      </c>
      <c r="Q348" s="22">
        <f t="shared" si="136"/>
        <v>88184.150999999998</v>
      </c>
      <c r="R348" s="236">
        <v>0.5</v>
      </c>
      <c r="S348" s="12">
        <f t="shared" si="137"/>
        <v>44092.075499999999</v>
      </c>
      <c r="T348" s="210">
        <v>2.34</v>
      </c>
      <c r="U348" s="211">
        <f>H348*T348</f>
        <v>187591.73939999999</v>
      </c>
      <c r="V348" s="170">
        <f>(U348*1.1+(L348+N348+P348))*R348</f>
        <v>103175.45667</v>
      </c>
    </row>
    <row r="349" spans="1:33" ht="21">
      <c r="A349" s="32">
        <v>3</v>
      </c>
      <c r="B349" s="185" t="s">
        <v>159</v>
      </c>
      <c r="C349" s="266" t="s">
        <v>29</v>
      </c>
      <c r="D349" s="141" t="s">
        <v>651</v>
      </c>
      <c r="E349" s="22"/>
      <c r="F349" s="54">
        <v>17697</v>
      </c>
      <c r="G349" s="17">
        <v>3.73</v>
      </c>
      <c r="H349" s="22">
        <f t="shared" si="131"/>
        <v>66009.81</v>
      </c>
      <c r="I349" s="31">
        <v>10</v>
      </c>
      <c r="J349" s="31">
        <f t="shared" si="132"/>
        <v>6600.9809999999998</v>
      </c>
      <c r="K349" s="22"/>
      <c r="L349" s="12">
        <f t="shared" si="133"/>
        <v>0</v>
      </c>
      <c r="M349" s="12"/>
      <c r="N349" s="12">
        <f t="shared" si="134"/>
        <v>0</v>
      </c>
      <c r="O349" s="22"/>
      <c r="P349" s="22">
        <f t="shared" si="135"/>
        <v>0</v>
      </c>
      <c r="Q349" s="22">
        <f t="shared" si="136"/>
        <v>72610.790999999997</v>
      </c>
      <c r="R349" s="236">
        <v>1</v>
      </c>
      <c r="S349" s="12">
        <f t="shared" si="137"/>
        <v>72610.790999999997</v>
      </c>
      <c r="T349" s="210">
        <v>2.34</v>
      </c>
      <c r="U349" s="211">
        <f>H349*T349</f>
        <v>154462.95539999998</v>
      </c>
      <c r="V349" s="170">
        <f>(U349*1.1+(L349+N349+P349))*R349</f>
        <v>169909.25094</v>
      </c>
    </row>
    <row r="350" spans="1:33" ht="21">
      <c r="A350" s="32">
        <v>4</v>
      </c>
      <c r="B350" s="185" t="s">
        <v>159</v>
      </c>
      <c r="C350" s="266" t="s">
        <v>29</v>
      </c>
      <c r="D350" s="141" t="s">
        <v>652</v>
      </c>
      <c r="E350" s="22"/>
      <c r="F350" s="54">
        <v>17697</v>
      </c>
      <c r="G350" s="17">
        <v>3.73</v>
      </c>
      <c r="H350" s="22">
        <f t="shared" si="131"/>
        <v>66009.81</v>
      </c>
      <c r="I350" s="31">
        <v>10</v>
      </c>
      <c r="J350" s="31">
        <f t="shared" si="132"/>
        <v>6600.9809999999998</v>
      </c>
      <c r="K350" s="22"/>
      <c r="L350" s="12">
        <f t="shared" si="133"/>
        <v>0</v>
      </c>
      <c r="M350" s="12"/>
      <c r="N350" s="12">
        <f t="shared" si="134"/>
        <v>0</v>
      </c>
      <c r="O350" s="22"/>
      <c r="P350" s="22">
        <f t="shared" si="135"/>
        <v>0</v>
      </c>
      <c r="Q350" s="22">
        <f t="shared" si="136"/>
        <v>72610.790999999997</v>
      </c>
      <c r="R350" s="236">
        <v>1</v>
      </c>
      <c r="S350" s="12">
        <f t="shared" si="137"/>
        <v>72610.790999999997</v>
      </c>
      <c r="T350" s="210">
        <v>2.34</v>
      </c>
      <c r="U350" s="211">
        <f>H350*T350</f>
        <v>154462.95539999998</v>
      </c>
      <c r="V350" s="170">
        <f>(U350*1.1+(L350+N350+P350))*R350</f>
        <v>169909.25094</v>
      </c>
      <c r="W350" s="180"/>
    </row>
    <row r="351" spans="1:33" ht="21">
      <c r="A351" s="32">
        <v>5</v>
      </c>
      <c r="B351" s="185" t="s">
        <v>159</v>
      </c>
      <c r="C351" s="266" t="s">
        <v>29</v>
      </c>
      <c r="D351" s="141" t="s">
        <v>636</v>
      </c>
      <c r="E351" s="22"/>
      <c r="F351" s="54">
        <v>17697</v>
      </c>
      <c r="G351" s="17">
        <v>3.73</v>
      </c>
      <c r="H351" s="22">
        <f t="shared" si="131"/>
        <v>66009.81</v>
      </c>
      <c r="I351" s="31">
        <v>10</v>
      </c>
      <c r="J351" s="31">
        <f t="shared" si="132"/>
        <v>6600.9809999999998</v>
      </c>
      <c r="K351" s="22"/>
      <c r="L351" s="12">
        <f t="shared" si="133"/>
        <v>0</v>
      </c>
      <c r="M351" s="12"/>
      <c r="N351" s="12">
        <f t="shared" si="134"/>
        <v>0</v>
      </c>
      <c r="O351" s="22"/>
      <c r="P351" s="22">
        <f t="shared" si="135"/>
        <v>0</v>
      </c>
      <c r="Q351" s="22">
        <f t="shared" si="136"/>
        <v>72610.790999999997</v>
      </c>
      <c r="R351" s="236">
        <v>1</v>
      </c>
      <c r="S351" s="12">
        <f t="shared" si="137"/>
        <v>72610.790999999997</v>
      </c>
      <c r="T351" s="210">
        <v>2.34</v>
      </c>
      <c r="U351" s="211">
        <f>H351*T351</f>
        <v>154462.95539999998</v>
      </c>
      <c r="V351" s="170">
        <f>(U351*1.1+(L351+N351+P351))*R351</f>
        <v>169909.25094</v>
      </c>
      <c r="W351" s="180"/>
    </row>
    <row r="352" spans="1:33" ht="21">
      <c r="A352" s="32">
        <v>6</v>
      </c>
      <c r="B352" s="185" t="s">
        <v>159</v>
      </c>
      <c r="C352" s="266" t="s">
        <v>25</v>
      </c>
      <c r="D352" s="141" t="s">
        <v>653</v>
      </c>
      <c r="E352" s="22" t="s">
        <v>11</v>
      </c>
      <c r="F352" s="54">
        <v>17697</v>
      </c>
      <c r="G352" s="17">
        <v>4.53</v>
      </c>
      <c r="H352" s="22">
        <f t="shared" si="131"/>
        <v>80167.41</v>
      </c>
      <c r="I352" s="31">
        <v>10</v>
      </c>
      <c r="J352" s="31">
        <f t="shared" si="132"/>
        <v>8016.7410000000009</v>
      </c>
      <c r="K352" s="22"/>
      <c r="L352" s="12">
        <f t="shared" si="133"/>
        <v>0</v>
      </c>
      <c r="M352" s="12"/>
      <c r="N352" s="12">
        <f t="shared" si="134"/>
        <v>0</v>
      </c>
      <c r="O352" s="22"/>
      <c r="P352" s="22">
        <f t="shared" si="135"/>
        <v>0</v>
      </c>
      <c r="Q352" s="22">
        <f t="shared" si="136"/>
        <v>88184.150999999998</v>
      </c>
      <c r="R352" s="236">
        <v>0.5</v>
      </c>
      <c r="S352" s="12">
        <f t="shared" si="137"/>
        <v>44092.075499999999</v>
      </c>
      <c r="T352" s="210">
        <v>2.34</v>
      </c>
      <c r="U352" s="211">
        <f>H352*T352</f>
        <v>187591.73939999999</v>
      </c>
      <c r="V352" s="170">
        <f>(U352*1.1+(L352+N352+P352))*R352</f>
        <v>103175.45667</v>
      </c>
      <c r="W352" s="180"/>
    </row>
    <row r="353" spans="1:33" ht="21">
      <c r="A353" s="32">
        <v>7</v>
      </c>
      <c r="B353" s="185" t="s">
        <v>159</v>
      </c>
      <c r="C353" s="35" t="s">
        <v>25</v>
      </c>
      <c r="D353" s="28" t="s">
        <v>654</v>
      </c>
      <c r="E353" s="31" t="s">
        <v>11</v>
      </c>
      <c r="F353" s="30">
        <v>17697</v>
      </c>
      <c r="G353" s="37">
        <v>4.53</v>
      </c>
      <c r="H353" s="133">
        <f t="shared" si="131"/>
        <v>80167.41</v>
      </c>
      <c r="I353" s="31">
        <v>10</v>
      </c>
      <c r="J353" s="31">
        <f t="shared" si="132"/>
        <v>8016.7410000000009</v>
      </c>
      <c r="K353" s="31"/>
      <c r="L353" s="43">
        <f t="shared" si="133"/>
        <v>0</v>
      </c>
      <c r="M353" s="43"/>
      <c r="N353" s="43"/>
      <c r="O353" s="31"/>
      <c r="P353" s="31">
        <f t="shared" si="135"/>
        <v>0</v>
      </c>
      <c r="Q353" s="31">
        <f>H353+L353+N353+P353+J353</f>
        <v>88184.150999999998</v>
      </c>
      <c r="R353" s="341">
        <v>1</v>
      </c>
      <c r="S353" s="43">
        <f t="shared" si="137"/>
        <v>88184.150999999998</v>
      </c>
      <c r="T353" s="210">
        <v>2.34</v>
      </c>
      <c r="U353" s="211">
        <f>H353*T353</f>
        <v>187591.73939999999</v>
      </c>
      <c r="V353" s="170">
        <f>(U353*1.1+(L353+N353+P353))*R353</f>
        <v>206350.91334</v>
      </c>
      <c r="W353" s="180"/>
    </row>
    <row r="354" spans="1:33" ht="21">
      <c r="A354" s="32">
        <v>8</v>
      </c>
      <c r="B354" s="185" t="s">
        <v>159</v>
      </c>
      <c r="C354" s="266" t="s">
        <v>29</v>
      </c>
      <c r="D354" s="141" t="s">
        <v>49</v>
      </c>
      <c r="E354" s="22"/>
      <c r="F354" s="54">
        <v>17697</v>
      </c>
      <c r="G354" s="17">
        <v>3.53</v>
      </c>
      <c r="H354" s="22">
        <f t="shared" si="131"/>
        <v>62470.409999999996</v>
      </c>
      <c r="I354" s="31">
        <v>10</v>
      </c>
      <c r="J354" s="31">
        <f t="shared" si="132"/>
        <v>6247.0410000000002</v>
      </c>
      <c r="K354" s="22"/>
      <c r="L354" s="12">
        <f t="shared" si="133"/>
        <v>0</v>
      </c>
      <c r="M354" s="12"/>
      <c r="N354" s="12">
        <f t="shared" si="134"/>
        <v>0</v>
      </c>
      <c r="O354" s="22"/>
      <c r="P354" s="22">
        <f t="shared" si="135"/>
        <v>0</v>
      </c>
      <c r="Q354" s="22">
        <f t="shared" si="136"/>
        <v>68717.451000000001</v>
      </c>
      <c r="R354" s="236">
        <v>3</v>
      </c>
      <c r="S354" s="12">
        <f t="shared" si="137"/>
        <v>206152.353</v>
      </c>
      <c r="T354" s="210">
        <v>2.34</v>
      </c>
      <c r="U354" s="211">
        <f>H354*T354</f>
        <v>146180.75939999998</v>
      </c>
      <c r="V354" s="170">
        <f>(U354*1.1+(L354+N354+P354))*R354</f>
        <v>482396.50601999997</v>
      </c>
      <c r="W354" s="180"/>
    </row>
    <row r="355" spans="1:33" ht="31.2">
      <c r="A355" s="32">
        <v>9</v>
      </c>
      <c r="B355" s="185" t="s">
        <v>160</v>
      </c>
      <c r="C355" s="266" t="s">
        <v>29</v>
      </c>
      <c r="D355" s="141" t="s">
        <v>49</v>
      </c>
      <c r="E355" s="22"/>
      <c r="F355" s="54">
        <v>17697</v>
      </c>
      <c r="G355" s="17">
        <v>3.53</v>
      </c>
      <c r="H355" s="22">
        <f t="shared" si="131"/>
        <v>62470.409999999996</v>
      </c>
      <c r="I355" s="31">
        <v>10</v>
      </c>
      <c r="J355" s="31">
        <f t="shared" si="132"/>
        <v>6247.0410000000002</v>
      </c>
      <c r="K355" s="22"/>
      <c r="L355" s="12">
        <f t="shared" si="133"/>
        <v>0</v>
      </c>
      <c r="M355" s="12"/>
      <c r="N355" s="12">
        <f t="shared" si="134"/>
        <v>0</v>
      </c>
      <c r="O355" s="22"/>
      <c r="P355" s="22">
        <f t="shared" si="135"/>
        <v>0</v>
      </c>
      <c r="Q355" s="22">
        <f t="shared" si="136"/>
        <v>68717.451000000001</v>
      </c>
      <c r="R355" s="236">
        <v>0.25</v>
      </c>
      <c r="S355" s="12">
        <f t="shared" si="137"/>
        <v>17179.36275</v>
      </c>
      <c r="T355" s="210">
        <v>2.34</v>
      </c>
      <c r="U355" s="211">
        <f>H355*T355</f>
        <v>146180.75939999998</v>
      </c>
      <c r="V355" s="170">
        <f>(U355*1.1+(L355+N355+P355))*R355</f>
        <v>40199.708834999998</v>
      </c>
      <c r="W355" s="180"/>
    </row>
    <row r="356" spans="1:33">
      <c r="A356" s="32"/>
      <c r="B356" s="262" t="s">
        <v>34</v>
      </c>
      <c r="C356" s="32"/>
      <c r="D356" s="58"/>
      <c r="E356" s="65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84">
        <f>SUM(R347:R355)</f>
        <v>9.25</v>
      </c>
      <c r="S356" s="94">
        <f t="shared" ref="S356:V356" si="138">SUM(S347:S355)</f>
        <v>710140.79174999997</v>
      </c>
      <c r="T356" s="84"/>
      <c r="U356" s="94"/>
      <c r="V356" s="94">
        <f t="shared" si="138"/>
        <v>1655800.9576949999</v>
      </c>
    </row>
    <row r="357" spans="1:33">
      <c r="A357" s="129"/>
      <c r="B357" s="129"/>
      <c r="C357" s="129"/>
      <c r="D357" s="129"/>
      <c r="E357" s="104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105">
        <v>9.25</v>
      </c>
      <c r="S357" s="20"/>
      <c r="T357" s="184"/>
      <c r="V357" s="184"/>
    </row>
    <row r="358" spans="1:33">
      <c r="A358" s="126"/>
      <c r="B358" s="126"/>
      <c r="C358" s="126"/>
      <c r="D358" s="126"/>
      <c r="E358" s="145"/>
      <c r="T358" s="184"/>
      <c r="V358" s="184"/>
    </row>
    <row r="359" spans="1:33" s="261" customFormat="1">
      <c r="A359" s="25"/>
      <c r="B359" s="182"/>
      <c r="C359" s="264" t="s">
        <v>141</v>
      </c>
      <c r="D359" s="73"/>
      <c r="E359" s="104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105"/>
      <c r="S359" s="20"/>
      <c r="T359" s="251"/>
      <c r="U359" s="351"/>
      <c r="V359" s="251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</row>
    <row r="360" spans="1:33" ht="21">
      <c r="A360" s="32">
        <v>1</v>
      </c>
      <c r="B360" s="57" t="s">
        <v>304</v>
      </c>
      <c r="C360" s="35" t="s">
        <v>29</v>
      </c>
      <c r="D360" s="37" t="s">
        <v>551</v>
      </c>
      <c r="E360" s="31"/>
      <c r="F360" s="30">
        <v>17697</v>
      </c>
      <c r="G360" s="37">
        <v>3.73</v>
      </c>
      <c r="H360" s="22">
        <f>F360*G360</f>
        <v>66009.81</v>
      </c>
      <c r="I360" s="31">
        <v>10</v>
      </c>
      <c r="J360" s="31">
        <f>F360*G360*I360/100</f>
        <v>6600.9809999999998</v>
      </c>
      <c r="K360" s="22"/>
      <c r="L360" s="12">
        <f>K360*F360/100</f>
        <v>0</v>
      </c>
      <c r="M360" s="12"/>
      <c r="N360" s="12">
        <f>F360*M360/100</f>
        <v>0</v>
      </c>
      <c r="O360" s="22"/>
      <c r="P360" s="22">
        <f>O360*F360/100</f>
        <v>0</v>
      </c>
      <c r="Q360" s="22">
        <f>H360+J360+L360+N360+P360</f>
        <v>72610.790999999997</v>
      </c>
      <c r="R360" s="236">
        <v>0.75</v>
      </c>
      <c r="S360" s="12">
        <f>Q360*R360</f>
        <v>54458.093249999998</v>
      </c>
      <c r="T360" s="210">
        <v>2.34</v>
      </c>
      <c r="U360" s="211">
        <f>H360*T360</f>
        <v>154462.95539999998</v>
      </c>
      <c r="V360" s="170">
        <f>(U360*1.1+(L360+N360+P360))*R360</f>
        <v>127431.938205</v>
      </c>
    </row>
    <row r="361" spans="1:33" ht="21">
      <c r="A361" s="32">
        <v>2</v>
      </c>
      <c r="B361" s="57" t="s">
        <v>304</v>
      </c>
      <c r="C361" s="32" t="s">
        <v>29</v>
      </c>
      <c r="D361" s="37" t="s">
        <v>343</v>
      </c>
      <c r="E361" s="65"/>
      <c r="F361" s="54">
        <v>17697</v>
      </c>
      <c r="G361" s="17">
        <v>3.73</v>
      </c>
      <c r="H361" s="22">
        <f>F361*G361</f>
        <v>66009.81</v>
      </c>
      <c r="I361" s="31">
        <v>10</v>
      </c>
      <c r="J361" s="31">
        <f>F361*G361*I361/100</f>
        <v>6600.9809999999998</v>
      </c>
      <c r="K361" s="22"/>
      <c r="L361" s="12">
        <f>K361*F361/100</f>
        <v>0</v>
      </c>
      <c r="M361" s="12"/>
      <c r="N361" s="12">
        <f>F361*M361/100</f>
        <v>0</v>
      </c>
      <c r="O361" s="22"/>
      <c r="P361" s="22">
        <f>O361*F361/100</f>
        <v>0</v>
      </c>
      <c r="Q361" s="22">
        <f>H361+J361+L361+N361+P361</f>
        <v>72610.790999999997</v>
      </c>
      <c r="R361" s="236">
        <v>0.25</v>
      </c>
      <c r="S361" s="12">
        <f>Q361*R361</f>
        <v>18152.697749999999</v>
      </c>
      <c r="T361" s="210">
        <v>2.34</v>
      </c>
      <c r="U361" s="211">
        <f>H361*T361</f>
        <v>154462.95539999998</v>
      </c>
      <c r="V361" s="170">
        <f>(U361*1.1+(L361+N361+P361))*R361</f>
        <v>42477.312735</v>
      </c>
    </row>
    <row r="362" spans="1:33">
      <c r="A362" s="32"/>
      <c r="B362" s="262" t="s">
        <v>34</v>
      </c>
      <c r="C362" s="32"/>
      <c r="D362" s="58"/>
      <c r="E362" s="65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84">
        <f>SUM(R360:R361)</f>
        <v>1</v>
      </c>
      <c r="S362" s="94">
        <f t="shared" ref="S362:V362" si="139">SUM(S360:S361)</f>
        <v>72610.790999999997</v>
      </c>
      <c r="T362" s="84"/>
      <c r="U362" s="94"/>
      <c r="V362" s="94">
        <f t="shared" si="139"/>
        <v>169909.25094</v>
      </c>
    </row>
    <row r="363" spans="1:33">
      <c r="A363" s="126"/>
      <c r="B363" s="126"/>
      <c r="C363" s="126"/>
      <c r="D363" s="126"/>
      <c r="E363" s="145"/>
      <c r="T363" s="184"/>
      <c r="V363" s="184"/>
    </row>
    <row r="364" spans="1:33">
      <c r="A364" s="153"/>
      <c r="B364" s="154" t="s">
        <v>177</v>
      </c>
      <c r="C364" s="155"/>
      <c r="D364" s="156"/>
      <c r="E364" s="145"/>
      <c r="R364" s="108">
        <f t="shared" ref="R364:V364" si="140">R26+R44+R184+R62+R69+R94+R106+R120+R148+R158+R164+R176+R217+R237+R245+R251+R265+R282+R297+R315+R322+R327+R331+R344+R356+R287+R362</f>
        <v>292.5</v>
      </c>
      <c r="S364" s="88">
        <f t="shared" si="140"/>
        <v>25385173.631324999</v>
      </c>
      <c r="T364" s="108">
        <f t="shared" si="140"/>
        <v>0</v>
      </c>
      <c r="U364" s="88">
        <f t="shared" si="140"/>
        <v>0</v>
      </c>
      <c r="V364" s="88">
        <f t="shared" si="140"/>
        <v>56341085.550659992</v>
      </c>
    </row>
    <row r="365" spans="1:33" ht="13.8">
      <c r="A365" s="126"/>
      <c r="B365" s="126"/>
      <c r="C365" s="126"/>
      <c r="D365" s="126"/>
      <c r="E365" s="145"/>
      <c r="R365" s="125"/>
      <c r="S365" s="68"/>
      <c r="T365" s="184"/>
      <c r="V365" s="217"/>
    </row>
    <row r="366" spans="1:33" ht="13.8">
      <c r="A366" s="126"/>
      <c r="B366" s="126"/>
      <c r="C366" s="126"/>
      <c r="D366" s="126"/>
      <c r="E366" s="145"/>
      <c r="R366" s="125"/>
      <c r="S366" s="68"/>
      <c r="T366" s="184"/>
      <c r="V366" s="218"/>
    </row>
    <row r="367" spans="1:33" ht="16.2">
      <c r="A367" s="126"/>
      <c r="B367" s="186"/>
      <c r="C367" s="363" t="s">
        <v>267</v>
      </c>
      <c r="D367" s="363"/>
      <c r="E367" s="363"/>
      <c r="F367" s="363"/>
      <c r="G367" s="363"/>
      <c r="H367" s="363"/>
      <c r="R367" s="187"/>
      <c r="S367" s="187"/>
      <c r="T367" s="184"/>
      <c r="V367" s="219"/>
    </row>
    <row r="368" spans="1:33" s="261" customFormat="1">
      <c r="A368" s="25"/>
      <c r="B368" s="182"/>
      <c r="C368" s="264" t="s">
        <v>141</v>
      </c>
      <c r="D368" s="73"/>
      <c r="E368" s="104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105"/>
      <c r="S368" s="20"/>
      <c r="T368" s="251"/>
      <c r="U368" s="351"/>
      <c r="V368" s="251"/>
      <c r="W368" s="180"/>
      <c r="X368" s="180"/>
      <c r="Y368" s="180"/>
      <c r="Z368" s="180"/>
      <c r="AA368" s="180"/>
      <c r="AB368" s="180"/>
      <c r="AC368" s="180"/>
      <c r="AD368" s="180"/>
      <c r="AE368" s="180"/>
      <c r="AF368" s="180"/>
      <c r="AG368" s="180"/>
    </row>
    <row r="369" spans="1:33" s="176" customFormat="1" ht="21">
      <c r="A369" s="164">
        <v>1</v>
      </c>
      <c r="B369" s="57" t="s">
        <v>215</v>
      </c>
      <c r="C369" s="32" t="s">
        <v>323</v>
      </c>
      <c r="D369" s="30" t="s">
        <v>449</v>
      </c>
      <c r="E369" s="55"/>
      <c r="F369" s="61">
        <v>17697</v>
      </c>
      <c r="G369" s="16">
        <v>4.7</v>
      </c>
      <c r="H369" s="22">
        <f>F369*G369</f>
        <v>83175.900000000009</v>
      </c>
      <c r="I369" s="22">
        <v>10</v>
      </c>
      <c r="J369" s="22">
        <f>I369*H369/100</f>
        <v>8317.590000000002</v>
      </c>
      <c r="K369" s="22"/>
      <c r="L369" s="12">
        <f>K369*F369/100</f>
        <v>0</v>
      </c>
      <c r="M369" s="22"/>
      <c r="N369" s="12">
        <f>M369*F369/100</f>
        <v>0</v>
      </c>
      <c r="O369" s="12"/>
      <c r="P369" s="12">
        <f>F369*O369/100</f>
        <v>0</v>
      </c>
      <c r="Q369" s="22">
        <f>H369+J369+L369+N369+P369</f>
        <v>91493.49</v>
      </c>
      <c r="R369" s="236">
        <v>1</v>
      </c>
      <c r="S369" s="12">
        <f>Q369*R369</f>
        <v>91493.49</v>
      </c>
      <c r="T369" s="210">
        <v>3.42</v>
      </c>
      <c r="U369" s="211">
        <f>H369*T369</f>
        <v>284461.57800000004</v>
      </c>
      <c r="V369" s="170">
        <f>(U369*1.1+(L369+N369+P369))*R369</f>
        <v>312907.73580000008</v>
      </c>
    </row>
    <row r="370" spans="1:33" s="176" customFormat="1">
      <c r="A370" s="164">
        <v>2</v>
      </c>
      <c r="B370" s="57" t="s">
        <v>285</v>
      </c>
      <c r="C370" s="23" t="s">
        <v>32</v>
      </c>
      <c r="D370" s="9" t="s">
        <v>168</v>
      </c>
      <c r="E370" s="55"/>
      <c r="F370" s="61">
        <v>17697</v>
      </c>
      <c r="G370" s="16">
        <v>3.94</v>
      </c>
      <c r="H370" s="22">
        <f>F370*G370</f>
        <v>69726.179999999993</v>
      </c>
      <c r="I370" s="22">
        <v>10</v>
      </c>
      <c r="J370" s="22">
        <f>I370*H370/100</f>
        <v>6972.6179999999995</v>
      </c>
      <c r="K370" s="22"/>
      <c r="L370" s="12">
        <f>K370*F370/100</f>
        <v>0</v>
      </c>
      <c r="M370" s="22"/>
      <c r="N370" s="12">
        <f>M370*F370/100</f>
        <v>0</v>
      </c>
      <c r="O370" s="12"/>
      <c r="P370" s="12">
        <f>F370*O370/100</f>
        <v>0</v>
      </c>
      <c r="Q370" s="22">
        <f>H370+J370+L370+N370+P370</f>
        <v>76698.797999999995</v>
      </c>
      <c r="R370" s="236">
        <v>0.75</v>
      </c>
      <c r="S370" s="12">
        <f>Q370*R370</f>
        <v>57524.098499999993</v>
      </c>
      <c r="T370" s="210">
        <v>2.34</v>
      </c>
      <c r="U370" s="211">
        <f>H370*T370</f>
        <v>163159.26119999998</v>
      </c>
      <c r="V370" s="170">
        <f>(U370*1.1+(L370+N370+P370))*R370</f>
        <v>134606.39048999999</v>
      </c>
    </row>
    <row r="371" spans="1:33">
      <c r="A371" s="32">
        <v>3</v>
      </c>
      <c r="B371" s="106" t="s">
        <v>421</v>
      </c>
      <c r="C371" s="23" t="s">
        <v>32</v>
      </c>
      <c r="D371" s="9" t="s">
        <v>449</v>
      </c>
      <c r="E371" s="65"/>
      <c r="F371" s="54">
        <v>17697</v>
      </c>
      <c r="G371" s="17">
        <v>3.52</v>
      </c>
      <c r="H371" s="22">
        <f>F371*G371</f>
        <v>62293.440000000002</v>
      </c>
      <c r="I371" s="31">
        <v>10</v>
      </c>
      <c r="J371" s="31">
        <f>F371*G371*I371/100</f>
        <v>6229.3440000000001</v>
      </c>
      <c r="K371" s="22"/>
      <c r="L371" s="12">
        <f>K371*F371/100</f>
        <v>0</v>
      </c>
      <c r="M371" s="12"/>
      <c r="N371" s="12">
        <f>F371*M371/100</f>
        <v>0</v>
      </c>
      <c r="O371" s="22"/>
      <c r="P371" s="22">
        <f>O371*F371/100</f>
        <v>0</v>
      </c>
      <c r="Q371" s="22">
        <f>H371+J371+L371+N371+P371</f>
        <v>68522.784</v>
      </c>
      <c r="R371" s="236">
        <v>0.5</v>
      </c>
      <c r="S371" s="12">
        <f>Q371*R371</f>
        <v>34261.392</v>
      </c>
      <c r="T371" s="210">
        <v>2.34</v>
      </c>
      <c r="U371" s="211">
        <f>H371*T371</f>
        <v>145766.6496</v>
      </c>
      <c r="V371" s="170">
        <f>(U371*1.1+(L371+N371+P371))*R371</f>
        <v>80171.657280000014</v>
      </c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1:33" ht="17.399999999999999" customHeight="1">
      <c r="A372" s="32">
        <v>4</v>
      </c>
      <c r="B372" s="106" t="s">
        <v>421</v>
      </c>
      <c r="C372" s="23" t="s">
        <v>32</v>
      </c>
      <c r="D372" s="9" t="s">
        <v>422</v>
      </c>
      <c r="E372" s="65"/>
      <c r="F372" s="54">
        <v>17697</v>
      </c>
      <c r="G372" s="17">
        <v>3.52</v>
      </c>
      <c r="H372" s="22">
        <f>F372*G372</f>
        <v>62293.440000000002</v>
      </c>
      <c r="I372" s="31">
        <v>10</v>
      </c>
      <c r="J372" s="31">
        <f>F372*G372*I372/100</f>
        <v>6229.3440000000001</v>
      </c>
      <c r="K372" s="22"/>
      <c r="L372" s="12">
        <f>K372*F372/100</f>
        <v>0</v>
      </c>
      <c r="M372" s="12"/>
      <c r="N372" s="12">
        <f>F372*M372/100</f>
        <v>0</v>
      </c>
      <c r="O372" s="22"/>
      <c r="P372" s="22">
        <f>O372*F372/100</f>
        <v>0</v>
      </c>
      <c r="Q372" s="22">
        <f>H372+J372+L372+N372+P372</f>
        <v>68522.784</v>
      </c>
      <c r="R372" s="236">
        <v>0.5</v>
      </c>
      <c r="S372" s="12">
        <f>Q372*R372</f>
        <v>34261.392</v>
      </c>
      <c r="T372" s="210">
        <v>2.34</v>
      </c>
      <c r="U372" s="211">
        <f>H372*T372</f>
        <v>145766.6496</v>
      </c>
      <c r="V372" s="170">
        <f>(U372*1.1+(L372+N372+P372))*R372</f>
        <v>80171.657280000014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1:33">
      <c r="A373" s="32"/>
      <c r="B373" s="262" t="s">
        <v>34</v>
      </c>
      <c r="C373" s="32"/>
      <c r="D373" s="32"/>
      <c r="E373" s="65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84">
        <f>SUM(R369:R372)</f>
        <v>2.75</v>
      </c>
      <c r="S373" s="94">
        <f>SUM(S369:S372)</f>
        <v>217540.3725</v>
      </c>
      <c r="T373" s="84"/>
      <c r="U373" s="94"/>
      <c r="V373" s="94">
        <f>SUM(V369:V372)</f>
        <v>607857.44085000013</v>
      </c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1:33">
      <c r="A374" s="126"/>
      <c r="B374" s="126"/>
      <c r="C374" s="126"/>
      <c r="D374" s="126"/>
      <c r="E374" s="145"/>
      <c r="T374" s="184"/>
      <c r="V374" s="184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1:33">
      <c r="A375" s="126"/>
      <c r="B375" s="126"/>
      <c r="C375" s="126"/>
      <c r="D375" s="126"/>
      <c r="E375" s="145"/>
      <c r="T375" s="184"/>
      <c r="V375" s="184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1:33">
      <c r="A376" s="126"/>
      <c r="B376" s="126"/>
      <c r="C376" s="126"/>
      <c r="D376" s="126"/>
      <c r="E376" s="145"/>
      <c r="T376" s="184"/>
      <c r="V376" s="184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>
      <c r="A377" s="126"/>
      <c r="B377" s="126"/>
      <c r="C377" s="126"/>
      <c r="D377" s="126"/>
      <c r="E377" s="145"/>
      <c r="T377" s="184"/>
      <c r="V377" s="184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>
      <c r="A378" s="126"/>
      <c r="B378" s="126"/>
      <c r="C378" s="126"/>
      <c r="D378" s="126"/>
      <c r="E378" s="145"/>
      <c r="S378" s="188"/>
      <c r="T378" s="184"/>
      <c r="V378" s="184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>
      <c r="A379" s="126"/>
      <c r="B379" s="126"/>
      <c r="C379" s="126"/>
      <c r="D379" s="126"/>
      <c r="E379" s="145"/>
      <c r="S379" s="269"/>
      <c r="T379" s="184"/>
      <c r="V379" s="184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>
      <c r="A380" s="126"/>
      <c r="B380" s="126"/>
      <c r="C380" s="126"/>
      <c r="D380" s="126"/>
      <c r="E380" s="145"/>
      <c r="T380" s="184"/>
      <c r="V380" s="184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>
      <c r="A381" s="126"/>
      <c r="B381" s="126"/>
      <c r="C381" s="126"/>
      <c r="D381" s="126"/>
      <c r="E381" s="145"/>
      <c r="T381" s="184"/>
      <c r="V381" s="184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>
      <c r="A382" s="126"/>
      <c r="B382" s="126"/>
      <c r="C382" s="126"/>
      <c r="D382" s="126"/>
      <c r="E382" s="145"/>
      <c r="T382" s="184"/>
      <c r="V382" s="184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1:33">
      <c r="A383" s="126"/>
      <c r="B383" s="126"/>
      <c r="C383" s="126"/>
      <c r="D383" s="126"/>
      <c r="E383" s="145"/>
      <c r="T383" s="184"/>
      <c r="V383" s="184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1:33">
      <c r="A384" s="126"/>
      <c r="B384" s="126"/>
      <c r="C384" s="126"/>
      <c r="D384" s="126"/>
      <c r="E384" s="145"/>
      <c r="T384" s="184"/>
      <c r="V384" s="184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1:33">
      <c r="A385" s="126"/>
      <c r="B385" s="126"/>
      <c r="C385" s="126"/>
      <c r="D385" s="126"/>
      <c r="E385" s="145"/>
      <c r="T385" s="184"/>
      <c r="V385" s="184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1:33">
      <c r="A386" s="126"/>
      <c r="B386" s="126"/>
      <c r="C386" s="126"/>
      <c r="D386" s="126"/>
      <c r="E386" s="145"/>
      <c r="T386" s="184"/>
      <c r="V386" s="184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8" spans="1:33">
      <c r="A388" s="176"/>
      <c r="C388" s="176"/>
      <c r="E388" s="176"/>
      <c r="R388" s="176"/>
      <c r="S388" s="176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</sheetData>
  <mergeCells count="33">
    <mergeCell ref="C367:H367"/>
    <mergeCell ref="C96:H96"/>
    <mergeCell ref="C108:H108"/>
    <mergeCell ref="C122:J122"/>
    <mergeCell ref="C151:L151"/>
    <mergeCell ref="C178:H178"/>
    <mergeCell ref="F9:K9"/>
    <mergeCell ref="F28:N28"/>
    <mergeCell ref="C47:Q47"/>
    <mergeCell ref="C64:H64"/>
    <mergeCell ref="C284:G284"/>
    <mergeCell ref="C329:G329"/>
    <mergeCell ref="C187:H187"/>
    <mergeCell ref="C219:V219"/>
    <mergeCell ref="T3:T6"/>
    <mergeCell ref="V3:V6"/>
    <mergeCell ref="H4:H6"/>
    <mergeCell ref="I4:Q4"/>
    <mergeCell ref="I5:J5"/>
    <mergeCell ref="K5:L5"/>
    <mergeCell ref="M5:N5"/>
    <mergeCell ref="O5:P5"/>
    <mergeCell ref="Q5:Q6"/>
    <mergeCell ref="F3:F6"/>
    <mergeCell ref="G3:G6"/>
    <mergeCell ref="H3:Q3"/>
    <mergeCell ref="R3:R6"/>
    <mergeCell ref="S3:S6"/>
    <mergeCell ref="E3:E6"/>
    <mergeCell ref="A3:A6"/>
    <mergeCell ref="B3:B6"/>
    <mergeCell ref="C3:C6"/>
    <mergeCell ref="D3:D6"/>
  </mergeCells>
  <pageMargins left="0" right="0" top="0" bottom="0" header="0" footer="0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281"/>
  <sheetViews>
    <sheetView zoomScale="80" zoomScaleNormal="8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I165" sqref="I165"/>
    </sheetView>
  </sheetViews>
  <sheetFormatPr defaultColWidth="9.109375" defaultRowHeight="13.2"/>
  <cols>
    <col min="1" max="1" width="2.6640625" style="10" customWidth="1"/>
    <col min="2" max="2" width="11" style="423" customWidth="1"/>
    <col min="3" max="3" width="5.88671875" style="10" customWidth="1"/>
    <col min="4" max="4" width="6.44140625" style="13" customWidth="1"/>
    <col min="5" max="5" width="5.6640625" style="101" customWidth="1"/>
    <col min="6" max="6" width="6.88671875" style="13" customWidth="1"/>
    <col min="7" max="7" width="6.6640625" style="13" customWidth="1"/>
    <col min="8" max="8" width="9" style="13" customWidth="1"/>
    <col min="9" max="9" width="5.5546875" style="13" customWidth="1"/>
    <col min="10" max="10" width="6" style="13" customWidth="1"/>
    <col min="11" max="11" width="4.6640625" style="13" customWidth="1"/>
    <col min="12" max="12" width="6.109375" style="13" customWidth="1"/>
    <col min="13" max="13" width="7.44140625" style="13" customWidth="1"/>
    <col min="14" max="14" width="6.33203125" style="13" customWidth="1"/>
    <col min="15" max="15" width="5.109375" style="13" customWidth="1"/>
    <col min="16" max="16" width="6.6640625" style="13" customWidth="1"/>
    <col min="17" max="17" width="8.109375" style="13" customWidth="1"/>
    <col min="18" max="18" width="10" style="364" customWidth="1"/>
    <col min="19" max="19" width="9.88671875" style="10" customWidth="1"/>
    <col min="20" max="20" width="6.44140625" style="13" customWidth="1"/>
    <col min="21" max="21" width="6.88671875" style="214" customWidth="1"/>
    <col min="22" max="22" width="9.88671875" style="13" customWidth="1"/>
    <col min="23" max="23" width="7.6640625" style="1" customWidth="1"/>
    <col min="24" max="16384" width="9.109375" style="1"/>
  </cols>
  <sheetData>
    <row r="2" spans="1:73" ht="13.8">
      <c r="H2" s="112" t="s">
        <v>234</v>
      </c>
      <c r="I2" s="112"/>
      <c r="J2" s="112"/>
    </row>
    <row r="3" spans="1:73" ht="12.75" customHeight="1">
      <c r="A3" s="298" t="s">
        <v>2</v>
      </c>
      <c r="B3" s="298" t="s">
        <v>0</v>
      </c>
      <c r="C3" s="316" t="s">
        <v>243</v>
      </c>
      <c r="D3" s="298" t="s">
        <v>9</v>
      </c>
      <c r="E3" s="303" t="s">
        <v>10</v>
      </c>
      <c r="F3" s="301" t="s">
        <v>13</v>
      </c>
      <c r="G3" s="287" t="s">
        <v>14</v>
      </c>
      <c r="H3" s="304" t="s">
        <v>1</v>
      </c>
      <c r="I3" s="305"/>
      <c r="J3" s="305"/>
      <c r="K3" s="305"/>
      <c r="L3" s="305"/>
      <c r="M3" s="305"/>
      <c r="N3" s="305"/>
      <c r="O3" s="305"/>
      <c r="P3" s="305"/>
      <c r="Q3" s="306"/>
      <c r="R3" s="331" t="s">
        <v>444</v>
      </c>
      <c r="S3" s="282" t="s">
        <v>445</v>
      </c>
      <c r="T3" s="287" t="s">
        <v>447</v>
      </c>
      <c r="U3" s="332"/>
      <c r="V3" s="287" t="s">
        <v>327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ht="23.25" customHeight="1">
      <c r="A4" s="299"/>
      <c r="B4" s="299"/>
      <c r="C4" s="317"/>
      <c r="D4" s="299"/>
      <c r="E4" s="303"/>
      <c r="F4" s="302"/>
      <c r="G4" s="288"/>
      <c r="H4" s="282" t="s">
        <v>443</v>
      </c>
      <c r="I4" s="294"/>
      <c r="J4" s="294"/>
      <c r="K4" s="294"/>
      <c r="L4" s="294"/>
      <c r="M4" s="294"/>
      <c r="N4" s="294"/>
      <c r="O4" s="294"/>
      <c r="P4" s="294"/>
      <c r="Q4" s="294"/>
      <c r="R4" s="333"/>
      <c r="S4" s="283"/>
      <c r="T4" s="288"/>
      <c r="U4" s="334"/>
      <c r="V4" s="28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29.4" customHeight="1">
      <c r="A5" s="299"/>
      <c r="B5" s="299"/>
      <c r="C5" s="317"/>
      <c r="D5" s="299"/>
      <c r="E5" s="303"/>
      <c r="F5" s="301"/>
      <c r="G5" s="288"/>
      <c r="H5" s="283"/>
      <c r="I5" s="295" t="s">
        <v>178</v>
      </c>
      <c r="J5" s="296"/>
      <c r="K5" s="285" t="s">
        <v>65</v>
      </c>
      <c r="L5" s="286"/>
      <c r="M5" s="284" t="s">
        <v>12</v>
      </c>
      <c r="N5" s="284"/>
      <c r="O5" s="319" t="s">
        <v>26</v>
      </c>
      <c r="P5" s="320"/>
      <c r="Q5" s="288" t="s">
        <v>8</v>
      </c>
      <c r="R5" s="333"/>
      <c r="S5" s="283"/>
      <c r="T5" s="288"/>
      <c r="U5" s="334" t="s">
        <v>297</v>
      </c>
      <c r="V5" s="28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7.399999999999999" customHeight="1">
      <c r="A6" s="300"/>
      <c r="B6" s="300"/>
      <c r="C6" s="318"/>
      <c r="D6" s="300"/>
      <c r="E6" s="303"/>
      <c r="F6" s="301"/>
      <c r="G6" s="289"/>
      <c r="H6" s="284"/>
      <c r="I6" s="279" t="s">
        <v>6</v>
      </c>
      <c r="J6" s="279" t="s">
        <v>5</v>
      </c>
      <c r="K6" s="279" t="s">
        <v>6</v>
      </c>
      <c r="L6" s="279" t="s">
        <v>5</v>
      </c>
      <c r="M6" s="279" t="s">
        <v>6</v>
      </c>
      <c r="N6" s="279" t="s">
        <v>5</v>
      </c>
      <c r="O6" s="279" t="s">
        <v>6</v>
      </c>
      <c r="P6" s="279" t="s">
        <v>5</v>
      </c>
      <c r="Q6" s="289"/>
      <c r="R6" s="335"/>
      <c r="S6" s="284"/>
      <c r="T6" s="289"/>
      <c r="U6" s="336"/>
      <c r="V6" s="289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4" customFormat="1">
      <c r="A7" s="8">
        <v>1</v>
      </c>
      <c r="B7" s="56">
        <v>2</v>
      </c>
      <c r="C7" s="8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Q7" s="8">
        <v>18</v>
      </c>
      <c r="R7" s="8">
        <v>19</v>
      </c>
      <c r="S7" s="8">
        <v>20</v>
      </c>
      <c r="T7" s="8">
        <v>21</v>
      </c>
      <c r="U7" s="337">
        <v>22</v>
      </c>
      <c r="V7" s="8">
        <v>23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s="4" customFormat="1">
      <c r="A8" s="11"/>
      <c r="B8" s="424"/>
      <c r="C8" s="70"/>
      <c r="D8" s="7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3"/>
      <c r="U8" s="338"/>
      <c r="V8" s="17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>
      <c r="A9" s="126"/>
      <c r="B9" s="425"/>
      <c r="C9" s="357" t="s">
        <v>351</v>
      </c>
      <c r="D9" s="357"/>
      <c r="E9" s="357"/>
      <c r="F9" s="357"/>
      <c r="G9" s="357"/>
      <c r="H9" s="357"/>
      <c r="I9" s="357"/>
      <c r="J9" s="357"/>
    </row>
    <row r="10" spans="1:73" ht="28.5" customHeight="1">
      <c r="A10" s="32">
        <v>1</v>
      </c>
      <c r="B10" s="49" t="s">
        <v>236</v>
      </c>
      <c r="C10" s="33">
        <v>5</v>
      </c>
      <c r="D10" s="66"/>
      <c r="E10" s="31"/>
      <c r="F10" s="30">
        <v>17697</v>
      </c>
      <c r="G10" s="33">
        <v>2.92</v>
      </c>
      <c r="H10" s="31">
        <f t="shared" ref="H10:H30" si="0">F10*G10</f>
        <v>51675.24</v>
      </c>
      <c r="I10" s="31">
        <v>10</v>
      </c>
      <c r="J10" s="31">
        <f t="shared" ref="J10:J30" si="1">F10*G10*I10/100</f>
        <v>5167.5239999999994</v>
      </c>
      <c r="K10" s="172"/>
      <c r="L10" s="43">
        <f t="shared" ref="L10:L30" si="2">K10*F10/100</f>
        <v>0</v>
      </c>
      <c r="M10" s="43"/>
      <c r="N10" s="43">
        <f t="shared" ref="N10:N30" si="3">F10*M10/100</f>
        <v>0</v>
      </c>
      <c r="O10" s="31"/>
      <c r="P10" s="31">
        <f t="shared" ref="P10:P30" si="4">O10*F10/100</f>
        <v>0</v>
      </c>
      <c r="Q10" s="31">
        <f>H10+J10+L10+N10+P10</f>
        <v>56842.763999999996</v>
      </c>
      <c r="R10" s="28">
        <v>1</v>
      </c>
      <c r="S10" s="43">
        <f>Q10*R10</f>
        <v>56842.763999999996</v>
      </c>
      <c r="T10" s="28">
        <v>1.71</v>
      </c>
      <c r="U10" s="174">
        <f>H10*T10</f>
        <v>88364.660399999993</v>
      </c>
      <c r="V10" s="31">
        <f>(U10*1.1+L10+N10+P10)*R10</f>
        <v>97201.126440000007</v>
      </c>
    </row>
    <row r="11" spans="1:73" ht="33.75" customHeight="1">
      <c r="A11" s="32">
        <v>2</v>
      </c>
      <c r="B11" s="49" t="s">
        <v>242</v>
      </c>
      <c r="C11" s="33">
        <v>4</v>
      </c>
      <c r="D11" s="66"/>
      <c r="E11" s="31"/>
      <c r="F11" s="30">
        <v>17697</v>
      </c>
      <c r="G11" s="33">
        <v>2.89</v>
      </c>
      <c r="H11" s="31">
        <f t="shared" si="0"/>
        <v>51144.33</v>
      </c>
      <c r="I11" s="31">
        <v>10</v>
      </c>
      <c r="J11" s="31">
        <f t="shared" si="1"/>
        <v>5114.4330000000009</v>
      </c>
      <c r="K11" s="33">
        <v>20</v>
      </c>
      <c r="L11" s="43">
        <f t="shared" si="2"/>
        <v>3539.4</v>
      </c>
      <c r="M11" s="43"/>
      <c r="N11" s="43">
        <f t="shared" si="3"/>
        <v>0</v>
      </c>
      <c r="O11" s="31"/>
      <c r="P11" s="31">
        <f t="shared" si="4"/>
        <v>0</v>
      </c>
      <c r="Q11" s="31">
        <f t="shared" ref="Q11:Q30" si="5">H11+J11+L11+N11+P11</f>
        <v>59798.163000000008</v>
      </c>
      <c r="R11" s="28">
        <v>0.75</v>
      </c>
      <c r="S11" s="43">
        <f t="shared" ref="S11:S30" si="6">Q11*R11</f>
        <v>44848.622250000008</v>
      </c>
      <c r="T11" s="28">
        <v>1.71</v>
      </c>
      <c r="U11" s="174">
        <f>H11*T11</f>
        <v>87456.804300000003</v>
      </c>
      <c r="V11" s="31">
        <f>(U11*1.1+L11+N11+P11)*R11</f>
        <v>74806.413547500008</v>
      </c>
    </row>
    <row r="12" spans="1:73" ht="31.2">
      <c r="A12" s="32">
        <v>3</v>
      </c>
      <c r="B12" s="49" t="s">
        <v>237</v>
      </c>
      <c r="C12" s="33">
        <v>4</v>
      </c>
      <c r="D12" s="66"/>
      <c r="E12" s="31"/>
      <c r="F12" s="30">
        <v>17697</v>
      </c>
      <c r="G12" s="33">
        <v>2.89</v>
      </c>
      <c r="H12" s="31">
        <f t="shared" si="0"/>
        <v>51144.33</v>
      </c>
      <c r="I12" s="31">
        <v>10</v>
      </c>
      <c r="J12" s="31">
        <f t="shared" si="1"/>
        <v>5114.4330000000009</v>
      </c>
      <c r="K12" s="72"/>
      <c r="L12" s="43">
        <f t="shared" si="2"/>
        <v>0</v>
      </c>
      <c r="M12" s="43"/>
      <c r="N12" s="43">
        <f t="shared" si="3"/>
        <v>0</v>
      </c>
      <c r="O12" s="31"/>
      <c r="P12" s="31">
        <f t="shared" si="4"/>
        <v>0</v>
      </c>
      <c r="Q12" s="31">
        <f t="shared" si="5"/>
        <v>56258.763000000006</v>
      </c>
      <c r="R12" s="28">
        <v>1.5</v>
      </c>
      <c r="S12" s="43">
        <f t="shared" si="6"/>
        <v>84388.144500000009</v>
      </c>
      <c r="T12" s="28">
        <v>1.71</v>
      </c>
      <c r="U12" s="174">
        <f>H12*T12</f>
        <v>87456.804300000003</v>
      </c>
      <c r="V12" s="31">
        <f>(U12*1.1+L12+N12+P12)*R12</f>
        <v>144303.72709500001</v>
      </c>
    </row>
    <row r="13" spans="1:73" ht="30.75" customHeight="1">
      <c r="A13" s="32">
        <v>4</v>
      </c>
      <c r="B13" s="49" t="s">
        <v>242</v>
      </c>
      <c r="C13" s="33">
        <v>4</v>
      </c>
      <c r="D13" s="41"/>
      <c r="E13" s="31"/>
      <c r="F13" s="30">
        <v>17697</v>
      </c>
      <c r="G13" s="33">
        <v>2.89</v>
      </c>
      <c r="H13" s="31">
        <f t="shared" si="0"/>
        <v>51144.33</v>
      </c>
      <c r="I13" s="31">
        <v>10</v>
      </c>
      <c r="J13" s="31">
        <f t="shared" si="1"/>
        <v>5114.4330000000009</v>
      </c>
      <c r="K13" s="148"/>
      <c r="L13" s="43">
        <f t="shared" si="2"/>
        <v>0</v>
      </c>
      <c r="M13" s="43"/>
      <c r="N13" s="43">
        <f t="shared" si="3"/>
        <v>0</v>
      </c>
      <c r="O13" s="31"/>
      <c r="P13" s="31">
        <f t="shared" si="4"/>
        <v>0</v>
      </c>
      <c r="Q13" s="31">
        <f t="shared" si="5"/>
        <v>56258.763000000006</v>
      </c>
      <c r="R13" s="28">
        <v>0.75</v>
      </c>
      <c r="S13" s="43">
        <f t="shared" si="6"/>
        <v>42194.072250000005</v>
      </c>
      <c r="T13" s="28">
        <v>1.71</v>
      </c>
      <c r="U13" s="174">
        <f>H13*T13</f>
        <v>87456.804300000003</v>
      </c>
      <c r="V13" s="31">
        <f>(U13*1.1+L13+N13+P13)*R13</f>
        <v>72151.863547500005</v>
      </c>
      <c r="W13" s="6"/>
    </row>
    <row r="14" spans="1:73" ht="30" customHeight="1">
      <c r="A14" s="32">
        <v>5</v>
      </c>
      <c r="B14" s="49" t="s">
        <v>239</v>
      </c>
      <c r="C14" s="33">
        <v>4</v>
      </c>
      <c r="D14" s="41"/>
      <c r="E14" s="31"/>
      <c r="F14" s="30">
        <v>17697</v>
      </c>
      <c r="G14" s="33">
        <v>2.89</v>
      </c>
      <c r="H14" s="31">
        <f t="shared" si="0"/>
        <v>51144.33</v>
      </c>
      <c r="I14" s="31">
        <v>10</v>
      </c>
      <c r="J14" s="31">
        <f t="shared" si="1"/>
        <v>5114.4330000000009</v>
      </c>
      <c r="K14" s="72"/>
      <c r="L14" s="43">
        <f t="shared" si="2"/>
        <v>0</v>
      </c>
      <c r="M14" s="43"/>
      <c r="N14" s="43">
        <f t="shared" si="3"/>
        <v>0</v>
      </c>
      <c r="O14" s="31"/>
      <c r="P14" s="31">
        <f t="shared" si="4"/>
        <v>0</v>
      </c>
      <c r="Q14" s="31">
        <f t="shared" si="5"/>
        <v>56258.763000000006</v>
      </c>
      <c r="R14" s="28">
        <v>1.25</v>
      </c>
      <c r="S14" s="43">
        <f t="shared" si="6"/>
        <v>70323.453750000015</v>
      </c>
      <c r="T14" s="28">
        <v>1.71</v>
      </c>
      <c r="U14" s="174">
        <f>H14*T14</f>
        <v>87456.804300000003</v>
      </c>
      <c r="V14" s="31">
        <f>(U14*1.1+L14+N14+P14)*R14</f>
        <v>120253.10591250002</v>
      </c>
      <c r="W14" s="6"/>
    </row>
    <row r="15" spans="1:73" s="13" customFormat="1" ht="28.95" customHeight="1">
      <c r="A15" s="32">
        <v>6</v>
      </c>
      <c r="B15" s="49" t="s">
        <v>239</v>
      </c>
      <c r="C15" s="33">
        <v>4</v>
      </c>
      <c r="D15" s="66"/>
      <c r="E15" s="31"/>
      <c r="F15" s="30">
        <v>17697</v>
      </c>
      <c r="G15" s="33">
        <v>2.89</v>
      </c>
      <c r="H15" s="31">
        <f>F15*G15</f>
        <v>51144.33</v>
      </c>
      <c r="I15" s="31">
        <v>10</v>
      </c>
      <c r="J15" s="31">
        <f>F15*G15*I15/100</f>
        <v>5114.4330000000009</v>
      </c>
      <c r="K15" s="31"/>
      <c r="L15" s="43">
        <f>K15*F15/100</f>
        <v>0</v>
      </c>
      <c r="M15" s="43"/>
      <c r="N15" s="43">
        <f>F15*M15/100</f>
        <v>0</v>
      </c>
      <c r="O15" s="31"/>
      <c r="P15" s="31">
        <f>O15*F15/100</f>
        <v>0</v>
      </c>
      <c r="Q15" s="31">
        <f>H15+J15+L15+N15+P15</f>
        <v>56258.763000000006</v>
      </c>
      <c r="R15" s="228">
        <v>1.25</v>
      </c>
      <c r="S15" s="43">
        <f>Q15*R15</f>
        <v>70323.453750000015</v>
      </c>
      <c r="T15" s="28">
        <v>1.71</v>
      </c>
      <c r="U15" s="174">
        <f>H15*T15</f>
        <v>87456.804300000003</v>
      </c>
      <c r="V15" s="31">
        <f>(U15*1.1+L15+N15+P15)*R15</f>
        <v>120253.10591250002</v>
      </c>
      <c r="W15" s="21"/>
    </row>
    <row r="16" spans="1:73" ht="30" customHeight="1">
      <c r="A16" s="32">
        <v>7</v>
      </c>
      <c r="B16" s="49" t="s">
        <v>242</v>
      </c>
      <c r="C16" s="33">
        <v>4</v>
      </c>
      <c r="D16" s="41"/>
      <c r="E16" s="31"/>
      <c r="F16" s="30">
        <v>17697</v>
      </c>
      <c r="G16" s="33">
        <v>2.89</v>
      </c>
      <c r="H16" s="31">
        <f t="shared" si="0"/>
        <v>51144.33</v>
      </c>
      <c r="I16" s="31">
        <v>10</v>
      </c>
      <c r="J16" s="31">
        <f t="shared" si="1"/>
        <v>5114.4330000000009</v>
      </c>
      <c r="K16" s="72"/>
      <c r="L16" s="43">
        <f t="shared" si="2"/>
        <v>0</v>
      </c>
      <c r="M16" s="43"/>
      <c r="N16" s="43">
        <f t="shared" si="3"/>
        <v>0</v>
      </c>
      <c r="O16" s="31"/>
      <c r="P16" s="31">
        <f t="shared" si="4"/>
        <v>0</v>
      </c>
      <c r="Q16" s="31">
        <f t="shared" si="5"/>
        <v>56258.763000000006</v>
      </c>
      <c r="R16" s="28">
        <v>0.5</v>
      </c>
      <c r="S16" s="43">
        <f t="shared" si="6"/>
        <v>28129.381500000003</v>
      </c>
      <c r="T16" s="28">
        <v>1.71</v>
      </c>
      <c r="U16" s="174">
        <f>H16*T16</f>
        <v>87456.804300000003</v>
      </c>
      <c r="V16" s="31">
        <f>(U16*1.1+L16+N16+P16)*R16</f>
        <v>48101.242365000006</v>
      </c>
      <c r="W16" s="6"/>
    </row>
    <row r="17" spans="1:23" ht="31.2">
      <c r="A17" s="32">
        <v>8</v>
      </c>
      <c r="B17" s="49" t="s">
        <v>241</v>
      </c>
      <c r="C17" s="33">
        <v>4</v>
      </c>
      <c r="D17" s="66"/>
      <c r="E17" s="37"/>
      <c r="F17" s="30">
        <v>17697</v>
      </c>
      <c r="G17" s="33">
        <v>2.89</v>
      </c>
      <c r="H17" s="31">
        <f t="shared" si="0"/>
        <v>51144.33</v>
      </c>
      <c r="I17" s="31">
        <v>10</v>
      </c>
      <c r="J17" s="31">
        <f t="shared" si="1"/>
        <v>5114.4330000000009</v>
      </c>
      <c r="K17" s="33">
        <v>20</v>
      </c>
      <c r="L17" s="43">
        <f t="shared" si="2"/>
        <v>3539.4</v>
      </c>
      <c r="M17" s="43"/>
      <c r="N17" s="43">
        <f t="shared" si="3"/>
        <v>0</v>
      </c>
      <c r="O17" s="31"/>
      <c r="P17" s="31">
        <f t="shared" si="4"/>
        <v>0</v>
      </c>
      <c r="Q17" s="31">
        <f t="shared" si="5"/>
        <v>59798.163000000008</v>
      </c>
      <c r="R17" s="28">
        <v>1</v>
      </c>
      <c r="S17" s="43">
        <f t="shared" si="6"/>
        <v>59798.163000000008</v>
      </c>
      <c r="T17" s="28">
        <v>1.71</v>
      </c>
      <c r="U17" s="174">
        <f>H17*T17</f>
        <v>87456.804300000003</v>
      </c>
      <c r="V17" s="31">
        <f>(U17*1.1+L17+N17+P17)*R17</f>
        <v>99741.884730000005</v>
      </c>
      <c r="W17" s="6"/>
    </row>
    <row r="18" spans="1:23" ht="21">
      <c r="A18" s="32">
        <v>9</v>
      </c>
      <c r="B18" s="49" t="s">
        <v>242</v>
      </c>
      <c r="C18" s="33">
        <v>4</v>
      </c>
      <c r="D18" s="66"/>
      <c r="E18" s="37"/>
      <c r="F18" s="30">
        <v>17697</v>
      </c>
      <c r="G18" s="33">
        <v>2.89</v>
      </c>
      <c r="H18" s="31">
        <f t="shared" si="0"/>
        <v>51144.33</v>
      </c>
      <c r="I18" s="31">
        <v>10</v>
      </c>
      <c r="J18" s="31">
        <f t="shared" si="1"/>
        <v>5114.4330000000009</v>
      </c>
      <c r="K18" s="72"/>
      <c r="L18" s="43">
        <f t="shared" si="2"/>
        <v>0</v>
      </c>
      <c r="M18" s="43"/>
      <c r="N18" s="43">
        <f t="shared" si="3"/>
        <v>0</v>
      </c>
      <c r="O18" s="31"/>
      <c r="P18" s="31">
        <f t="shared" si="4"/>
        <v>0</v>
      </c>
      <c r="Q18" s="31">
        <f t="shared" si="5"/>
        <v>56258.763000000006</v>
      </c>
      <c r="R18" s="28">
        <v>0.25</v>
      </c>
      <c r="S18" s="43">
        <f t="shared" si="6"/>
        <v>14064.690750000002</v>
      </c>
      <c r="T18" s="28">
        <v>1.71</v>
      </c>
      <c r="U18" s="174">
        <f>H18*T18</f>
        <v>87456.804300000003</v>
      </c>
      <c r="V18" s="31">
        <f>(U18*1.1+L18+N18+P18)*R18</f>
        <v>24050.621182500003</v>
      </c>
      <c r="W18" s="6"/>
    </row>
    <row r="19" spans="1:23" ht="31.2">
      <c r="A19" s="32">
        <v>10</v>
      </c>
      <c r="B19" s="49" t="s">
        <v>238</v>
      </c>
      <c r="C19" s="33">
        <v>4</v>
      </c>
      <c r="D19" s="66"/>
      <c r="E19" s="31"/>
      <c r="F19" s="30">
        <v>17697</v>
      </c>
      <c r="G19" s="33">
        <v>2.89</v>
      </c>
      <c r="H19" s="31">
        <f t="shared" si="0"/>
        <v>51144.33</v>
      </c>
      <c r="I19" s="31">
        <v>10</v>
      </c>
      <c r="J19" s="31">
        <f t="shared" si="1"/>
        <v>5114.4330000000009</v>
      </c>
      <c r="K19" s="33">
        <v>20</v>
      </c>
      <c r="L19" s="43">
        <f t="shared" si="2"/>
        <v>3539.4</v>
      </c>
      <c r="M19" s="43"/>
      <c r="N19" s="43">
        <f t="shared" si="3"/>
        <v>0</v>
      </c>
      <c r="O19" s="31"/>
      <c r="P19" s="31">
        <f t="shared" si="4"/>
        <v>0</v>
      </c>
      <c r="Q19" s="31">
        <f t="shared" si="5"/>
        <v>59798.163000000008</v>
      </c>
      <c r="R19" s="28">
        <v>1.5</v>
      </c>
      <c r="S19" s="43">
        <f t="shared" si="6"/>
        <v>89697.244500000015</v>
      </c>
      <c r="T19" s="28">
        <v>1.71</v>
      </c>
      <c r="U19" s="174">
        <f>H19*T19</f>
        <v>87456.804300000003</v>
      </c>
      <c r="V19" s="31">
        <f>(U19*1.1+L19+N19+P19)*R19</f>
        <v>149612.82709500002</v>
      </c>
      <c r="W19" s="6"/>
    </row>
    <row r="20" spans="1:23" ht="22.2" customHeight="1">
      <c r="A20" s="32">
        <v>11</v>
      </c>
      <c r="B20" s="49" t="s">
        <v>247</v>
      </c>
      <c r="C20" s="33">
        <v>4</v>
      </c>
      <c r="D20" s="66"/>
      <c r="E20" s="31"/>
      <c r="F20" s="30">
        <v>17697</v>
      </c>
      <c r="G20" s="33">
        <v>2.89</v>
      </c>
      <c r="H20" s="31">
        <f>F20*G20</f>
        <v>51144.33</v>
      </c>
      <c r="I20" s="31">
        <v>10</v>
      </c>
      <c r="J20" s="31">
        <f>F20*G20*I20/100</f>
        <v>5114.4330000000009</v>
      </c>
      <c r="K20" s="33">
        <v>20</v>
      </c>
      <c r="L20" s="43">
        <f>K20*F20/100</f>
        <v>3539.4</v>
      </c>
      <c r="M20" s="43"/>
      <c r="N20" s="43">
        <f>F20*M20/100</f>
        <v>0</v>
      </c>
      <c r="O20" s="31"/>
      <c r="P20" s="31">
        <f>O20*F20/100</f>
        <v>0</v>
      </c>
      <c r="Q20" s="31">
        <f>H20+J20+L20+N20+P20</f>
        <v>59798.163000000008</v>
      </c>
      <c r="R20" s="28">
        <v>0.25</v>
      </c>
      <c r="S20" s="43">
        <f>Q20*R20</f>
        <v>14949.540750000002</v>
      </c>
      <c r="T20" s="28">
        <v>1.71</v>
      </c>
      <c r="U20" s="174">
        <f>H20*T20</f>
        <v>87456.804300000003</v>
      </c>
      <c r="V20" s="31">
        <f>(U20*1.1+L20+N20+P20)*R20</f>
        <v>24935.471182500001</v>
      </c>
      <c r="W20" s="6"/>
    </row>
    <row r="21" spans="1:23" ht="27" customHeight="1">
      <c r="A21" s="32">
        <v>12</v>
      </c>
      <c r="B21" s="49" t="s">
        <v>242</v>
      </c>
      <c r="C21" s="33">
        <v>4</v>
      </c>
      <c r="D21" s="66"/>
      <c r="E21" s="31"/>
      <c r="F21" s="30">
        <v>17697</v>
      </c>
      <c r="G21" s="33">
        <v>2.89</v>
      </c>
      <c r="H21" s="31">
        <f t="shared" si="0"/>
        <v>51144.33</v>
      </c>
      <c r="I21" s="31">
        <v>10</v>
      </c>
      <c r="J21" s="31">
        <f t="shared" si="1"/>
        <v>5114.4330000000009</v>
      </c>
      <c r="K21" s="72"/>
      <c r="L21" s="43">
        <f t="shared" si="2"/>
        <v>0</v>
      </c>
      <c r="M21" s="43"/>
      <c r="N21" s="43">
        <f t="shared" si="3"/>
        <v>0</v>
      </c>
      <c r="O21" s="31"/>
      <c r="P21" s="31">
        <f t="shared" si="4"/>
        <v>0</v>
      </c>
      <c r="Q21" s="31">
        <f t="shared" si="5"/>
        <v>56258.763000000006</v>
      </c>
      <c r="R21" s="28">
        <v>0.75</v>
      </c>
      <c r="S21" s="43">
        <f t="shared" si="6"/>
        <v>42194.072250000005</v>
      </c>
      <c r="T21" s="28">
        <v>1.71</v>
      </c>
      <c r="U21" s="174">
        <f>H21*T21</f>
        <v>87456.804300000003</v>
      </c>
      <c r="V21" s="31">
        <f>(U21*1.1+L21+N21+P21)*R21</f>
        <v>72151.863547500005</v>
      </c>
      <c r="W21" s="6"/>
    </row>
    <row r="22" spans="1:23" ht="21">
      <c r="A22" s="32">
        <v>13</v>
      </c>
      <c r="B22" s="49" t="s">
        <v>242</v>
      </c>
      <c r="C22" s="33">
        <v>4</v>
      </c>
      <c r="D22" s="66"/>
      <c r="E22" s="31"/>
      <c r="F22" s="30">
        <v>17697</v>
      </c>
      <c r="G22" s="33">
        <v>2.89</v>
      </c>
      <c r="H22" s="31">
        <f t="shared" si="0"/>
        <v>51144.33</v>
      </c>
      <c r="I22" s="31">
        <v>10</v>
      </c>
      <c r="J22" s="31">
        <f t="shared" si="1"/>
        <v>5114.4330000000009</v>
      </c>
      <c r="K22" s="72"/>
      <c r="L22" s="43">
        <f t="shared" si="2"/>
        <v>0</v>
      </c>
      <c r="M22" s="43"/>
      <c r="N22" s="43">
        <f t="shared" si="3"/>
        <v>0</v>
      </c>
      <c r="O22" s="31"/>
      <c r="P22" s="31">
        <f t="shared" si="4"/>
        <v>0</v>
      </c>
      <c r="Q22" s="31">
        <f t="shared" si="5"/>
        <v>56258.763000000006</v>
      </c>
      <c r="R22" s="28">
        <v>1.5</v>
      </c>
      <c r="S22" s="43">
        <f t="shared" si="6"/>
        <v>84388.144500000009</v>
      </c>
      <c r="T22" s="28">
        <v>1.71</v>
      </c>
      <c r="U22" s="174">
        <f>H22*T22</f>
        <v>87456.804300000003</v>
      </c>
      <c r="V22" s="31">
        <f>(U22*1.1+L22+N22+P22)*R22</f>
        <v>144303.72709500001</v>
      </c>
      <c r="W22" s="6"/>
    </row>
    <row r="23" spans="1:23" ht="21">
      <c r="A23" s="32">
        <v>14</v>
      </c>
      <c r="B23" s="49" t="s">
        <v>242</v>
      </c>
      <c r="C23" s="33">
        <v>4</v>
      </c>
      <c r="D23" s="66"/>
      <c r="E23" s="31"/>
      <c r="F23" s="30">
        <v>17697</v>
      </c>
      <c r="G23" s="33">
        <v>2.89</v>
      </c>
      <c r="H23" s="31">
        <f t="shared" si="0"/>
        <v>51144.33</v>
      </c>
      <c r="I23" s="31">
        <v>10</v>
      </c>
      <c r="J23" s="31">
        <f t="shared" si="1"/>
        <v>5114.4330000000009</v>
      </c>
      <c r="K23" s="33">
        <v>20</v>
      </c>
      <c r="L23" s="43">
        <f t="shared" si="2"/>
        <v>3539.4</v>
      </c>
      <c r="M23" s="43"/>
      <c r="N23" s="43">
        <f t="shared" si="3"/>
        <v>0</v>
      </c>
      <c r="O23" s="31"/>
      <c r="P23" s="31">
        <f t="shared" si="4"/>
        <v>0</v>
      </c>
      <c r="Q23" s="31">
        <f t="shared" si="5"/>
        <v>59798.163000000008</v>
      </c>
      <c r="R23" s="28">
        <v>1.5</v>
      </c>
      <c r="S23" s="43">
        <f t="shared" si="6"/>
        <v>89697.244500000015</v>
      </c>
      <c r="T23" s="28">
        <v>1.71</v>
      </c>
      <c r="U23" s="174">
        <f>H23*T23</f>
        <v>87456.804300000003</v>
      </c>
      <c r="V23" s="31">
        <f>(U23*1.1+L23+N23+P23)*R23</f>
        <v>149612.82709500002</v>
      </c>
      <c r="W23" s="6"/>
    </row>
    <row r="24" spans="1:23" ht="21">
      <c r="A24" s="32">
        <v>15</v>
      </c>
      <c r="B24" s="49" t="s">
        <v>247</v>
      </c>
      <c r="C24" s="33">
        <v>4</v>
      </c>
      <c r="D24" s="66"/>
      <c r="E24" s="31"/>
      <c r="F24" s="30">
        <v>17697</v>
      </c>
      <c r="G24" s="33">
        <v>2.89</v>
      </c>
      <c r="H24" s="31">
        <f t="shared" si="0"/>
        <v>51144.33</v>
      </c>
      <c r="I24" s="31">
        <v>10</v>
      </c>
      <c r="J24" s="31">
        <f t="shared" si="1"/>
        <v>5114.4330000000009</v>
      </c>
      <c r="K24" s="33"/>
      <c r="L24" s="43">
        <f t="shared" si="2"/>
        <v>0</v>
      </c>
      <c r="M24" s="43"/>
      <c r="N24" s="43">
        <f t="shared" si="3"/>
        <v>0</v>
      </c>
      <c r="O24" s="31"/>
      <c r="P24" s="31">
        <f t="shared" si="4"/>
        <v>0</v>
      </c>
      <c r="Q24" s="31">
        <f t="shared" si="5"/>
        <v>56258.763000000006</v>
      </c>
      <c r="R24" s="28">
        <v>0.75</v>
      </c>
      <c r="S24" s="43">
        <f t="shared" si="6"/>
        <v>42194.072250000005</v>
      </c>
      <c r="T24" s="28">
        <v>1.71</v>
      </c>
      <c r="U24" s="174">
        <f>H24*T24</f>
        <v>87456.804300000003</v>
      </c>
      <c r="V24" s="31">
        <f>(U24*1.1+L24+N24+P24)*R24</f>
        <v>72151.863547500005</v>
      </c>
      <c r="W24" s="6"/>
    </row>
    <row r="25" spans="1:23" s="13" customFormat="1" ht="27.6" customHeight="1">
      <c r="A25" s="32">
        <v>16</v>
      </c>
      <c r="B25" s="57" t="s">
        <v>259</v>
      </c>
      <c r="C25" s="33">
        <v>4</v>
      </c>
      <c r="D25" s="66"/>
      <c r="E25" s="31"/>
      <c r="F25" s="30">
        <v>17697</v>
      </c>
      <c r="G25" s="33">
        <v>2.89</v>
      </c>
      <c r="H25" s="31">
        <f t="shared" si="0"/>
        <v>51144.33</v>
      </c>
      <c r="I25" s="31">
        <v>10</v>
      </c>
      <c r="J25" s="31">
        <f t="shared" si="1"/>
        <v>5114.4330000000009</v>
      </c>
      <c r="K25" s="33"/>
      <c r="L25" s="43">
        <f t="shared" si="2"/>
        <v>0</v>
      </c>
      <c r="M25" s="43"/>
      <c r="N25" s="43">
        <f t="shared" si="3"/>
        <v>0</v>
      </c>
      <c r="O25" s="31"/>
      <c r="P25" s="31">
        <f t="shared" si="4"/>
        <v>0</v>
      </c>
      <c r="Q25" s="31">
        <f t="shared" si="5"/>
        <v>56258.763000000006</v>
      </c>
      <c r="R25" s="28">
        <v>1.75</v>
      </c>
      <c r="S25" s="43">
        <f t="shared" si="6"/>
        <v>98452.835250000004</v>
      </c>
      <c r="T25" s="28">
        <v>1.71</v>
      </c>
      <c r="U25" s="174">
        <f>H25*T25</f>
        <v>87456.804300000003</v>
      </c>
      <c r="V25" s="31">
        <f>(U25*1.1+L25+N25+P25)*R25</f>
        <v>168354.34827750002</v>
      </c>
      <c r="W25" s="21"/>
    </row>
    <row r="26" spans="1:23" s="13" customFormat="1" ht="25.8" customHeight="1">
      <c r="A26" s="32">
        <v>17</v>
      </c>
      <c r="B26" s="49" t="s">
        <v>242</v>
      </c>
      <c r="C26" s="33">
        <v>4</v>
      </c>
      <c r="D26" s="66"/>
      <c r="E26" s="31"/>
      <c r="F26" s="30">
        <v>17697</v>
      </c>
      <c r="G26" s="33">
        <v>2.89</v>
      </c>
      <c r="H26" s="31">
        <f t="shared" si="0"/>
        <v>51144.33</v>
      </c>
      <c r="I26" s="31">
        <v>10</v>
      </c>
      <c r="J26" s="31">
        <f t="shared" si="1"/>
        <v>5114.4330000000009</v>
      </c>
      <c r="K26" s="33"/>
      <c r="L26" s="43">
        <f t="shared" si="2"/>
        <v>0</v>
      </c>
      <c r="M26" s="43"/>
      <c r="N26" s="43">
        <f t="shared" si="3"/>
        <v>0</v>
      </c>
      <c r="O26" s="31"/>
      <c r="P26" s="31">
        <f t="shared" si="4"/>
        <v>0</v>
      </c>
      <c r="Q26" s="31">
        <f t="shared" si="5"/>
        <v>56258.763000000006</v>
      </c>
      <c r="R26" s="28">
        <v>1.75</v>
      </c>
      <c r="S26" s="43">
        <f t="shared" si="6"/>
        <v>98452.835250000004</v>
      </c>
      <c r="T26" s="28">
        <v>1.71</v>
      </c>
      <c r="U26" s="174">
        <f>H26*T26</f>
        <v>87456.804300000003</v>
      </c>
      <c r="V26" s="31">
        <f>(U26*1.1+L26+N26+P26)*R26</f>
        <v>168354.34827750002</v>
      </c>
      <c r="W26" s="21"/>
    </row>
    <row r="27" spans="1:23" s="13" customFormat="1" ht="21">
      <c r="A27" s="32">
        <v>18</v>
      </c>
      <c r="B27" s="49" t="s">
        <v>242</v>
      </c>
      <c r="C27" s="33">
        <v>4</v>
      </c>
      <c r="D27" s="66"/>
      <c r="E27" s="31"/>
      <c r="F27" s="30">
        <v>17697</v>
      </c>
      <c r="G27" s="33">
        <v>2.89</v>
      </c>
      <c r="H27" s="31">
        <f t="shared" si="0"/>
        <v>51144.33</v>
      </c>
      <c r="I27" s="31">
        <v>10</v>
      </c>
      <c r="J27" s="31">
        <f t="shared" si="1"/>
        <v>5114.4330000000009</v>
      </c>
      <c r="K27" s="33"/>
      <c r="L27" s="43">
        <f t="shared" si="2"/>
        <v>0</v>
      </c>
      <c r="M27" s="43"/>
      <c r="N27" s="43">
        <f t="shared" si="3"/>
        <v>0</v>
      </c>
      <c r="O27" s="31"/>
      <c r="P27" s="31">
        <f t="shared" si="4"/>
        <v>0</v>
      </c>
      <c r="Q27" s="31">
        <f t="shared" si="5"/>
        <v>56258.763000000006</v>
      </c>
      <c r="R27" s="28">
        <v>0.5</v>
      </c>
      <c r="S27" s="43">
        <f t="shared" si="6"/>
        <v>28129.381500000003</v>
      </c>
      <c r="T27" s="28">
        <v>1.71</v>
      </c>
      <c r="U27" s="174">
        <f>H27*T27</f>
        <v>87456.804300000003</v>
      </c>
      <c r="V27" s="31">
        <f>(U27*1.1+L27+N27+P27)*R27</f>
        <v>48101.242365000006</v>
      </c>
      <c r="W27" s="21"/>
    </row>
    <row r="28" spans="1:23" s="13" customFormat="1" ht="25.8" customHeight="1">
      <c r="A28" s="32">
        <v>19</v>
      </c>
      <c r="B28" s="49" t="s">
        <v>242</v>
      </c>
      <c r="C28" s="33">
        <v>4</v>
      </c>
      <c r="D28" s="66"/>
      <c r="E28" s="31"/>
      <c r="F28" s="30">
        <v>17697</v>
      </c>
      <c r="G28" s="33">
        <v>2.89</v>
      </c>
      <c r="H28" s="31">
        <f t="shared" si="0"/>
        <v>51144.33</v>
      </c>
      <c r="I28" s="31">
        <v>10</v>
      </c>
      <c r="J28" s="31">
        <f t="shared" si="1"/>
        <v>5114.4330000000009</v>
      </c>
      <c r="K28" s="33"/>
      <c r="L28" s="43">
        <f t="shared" si="2"/>
        <v>0</v>
      </c>
      <c r="M28" s="43"/>
      <c r="N28" s="43">
        <f t="shared" si="3"/>
        <v>0</v>
      </c>
      <c r="O28" s="31"/>
      <c r="P28" s="31">
        <f t="shared" si="4"/>
        <v>0</v>
      </c>
      <c r="Q28" s="31">
        <f t="shared" si="5"/>
        <v>56258.763000000006</v>
      </c>
      <c r="R28" s="28">
        <v>1.75</v>
      </c>
      <c r="S28" s="43">
        <f t="shared" si="6"/>
        <v>98452.835250000004</v>
      </c>
      <c r="T28" s="28">
        <v>1.71</v>
      </c>
      <c r="U28" s="174">
        <f>H28*T28</f>
        <v>87456.804300000003</v>
      </c>
      <c r="V28" s="31">
        <f>(U28*1.1+L28+N28+P28)*R28</f>
        <v>168354.34827750002</v>
      </c>
      <c r="W28" s="21"/>
    </row>
    <row r="29" spans="1:23" s="13" customFormat="1" ht="27" customHeight="1">
      <c r="A29" s="32">
        <v>20</v>
      </c>
      <c r="B29" s="49" t="s">
        <v>242</v>
      </c>
      <c r="C29" s="33">
        <v>4</v>
      </c>
      <c r="D29" s="66"/>
      <c r="E29" s="31"/>
      <c r="F29" s="30">
        <v>17697</v>
      </c>
      <c r="G29" s="33">
        <v>2.89</v>
      </c>
      <c r="H29" s="31">
        <f>F29*G29</f>
        <v>51144.33</v>
      </c>
      <c r="I29" s="31">
        <v>10</v>
      </c>
      <c r="J29" s="31">
        <f>F29*G29*I29/100</f>
        <v>5114.4330000000009</v>
      </c>
      <c r="K29" s="33"/>
      <c r="L29" s="43">
        <f>K29*F29/100</f>
        <v>0</v>
      </c>
      <c r="M29" s="43"/>
      <c r="N29" s="43">
        <f>F29*M29/100</f>
        <v>0</v>
      </c>
      <c r="O29" s="31"/>
      <c r="P29" s="31">
        <f>O29*F29/100</f>
        <v>0</v>
      </c>
      <c r="Q29" s="31">
        <f>H29+J29+L29+N29+P29</f>
        <v>56258.763000000006</v>
      </c>
      <c r="R29" s="28">
        <v>1.75</v>
      </c>
      <c r="S29" s="43">
        <f>Q29*R29</f>
        <v>98452.835250000004</v>
      </c>
      <c r="T29" s="28">
        <v>1.71</v>
      </c>
      <c r="U29" s="174">
        <f>H29*T29</f>
        <v>87456.804300000003</v>
      </c>
      <c r="V29" s="31">
        <f>(U29*1.1+L29+N29+P29)*R29</f>
        <v>168354.34827750002</v>
      </c>
      <c r="W29" s="21"/>
    </row>
    <row r="30" spans="1:23" ht="24.6" customHeight="1">
      <c r="A30" s="32">
        <v>21</v>
      </c>
      <c r="B30" s="49" t="s">
        <v>242</v>
      </c>
      <c r="C30" s="33">
        <v>4</v>
      </c>
      <c r="D30" s="66"/>
      <c r="E30" s="31"/>
      <c r="F30" s="30">
        <v>17697</v>
      </c>
      <c r="G30" s="33">
        <v>2.89</v>
      </c>
      <c r="H30" s="31">
        <f t="shared" si="0"/>
        <v>51144.33</v>
      </c>
      <c r="I30" s="31">
        <v>10</v>
      </c>
      <c r="J30" s="31">
        <f t="shared" si="1"/>
        <v>5114.4330000000009</v>
      </c>
      <c r="K30" s="31"/>
      <c r="L30" s="43">
        <f t="shared" si="2"/>
        <v>0</v>
      </c>
      <c r="M30" s="43"/>
      <c r="N30" s="43">
        <f t="shared" si="3"/>
        <v>0</v>
      </c>
      <c r="O30" s="31"/>
      <c r="P30" s="31">
        <f t="shared" si="4"/>
        <v>0</v>
      </c>
      <c r="Q30" s="31">
        <f t="shared" si="5"/>
        <v>56258.763000000006</v>
      </c>
      <c r="R30" s="228">
        <v>0.75</v>
      </c>
      <c r="S30" s="43">
        <f t="shared" si="6"/>
        <v>42194.072250000005</v>
      </c>
      <c r="T30" s="28">
        <v>1.71</v>
      </c>
      <c r="U30" s="174">
        <f>H30*T30</f>
        <v>87456.804300000003</v>
      </c>
      <c r="V30" s="31">
        <f>(U30*1.1+L30+N30+P30)*R30</f>
        <v>72151.863547500005</v>
      </c>
    </row>
    <row r="31" spans="1:23">
      <c r="A31" s="32"/>
      <c r="B31" s="426" t="s">
        <v>3</v>
      </c>
      <c r="C31" s="32"/>
      <c r="D31" s="32"/>
      <c r="E31" s="36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108">
        <f>SUM(R10:R30)</f>
        <v>22.75</v>
      </c>
      <c r="S31" s="88">
        <f>SUM(S10:S30)</f>
        <v>1298167.8592500002</v>
      </c>
      <c r="T31" s="108"/>
      <c r="U31" s="88"/>
      <c r="V31" s="88">
        <f>SUM(V10:V30)</f>
        <v>2207302.1693175002</v>
      </c>
    </row>
    <row r="32" spans="1:23">
      <c r="R32" s="349"/>
      <c r="T32" s="101"/>
      <c r="V32" s="101"/>
    </row>
    <row r="33" spans="1:24">
      <c r="A33" s="126"/>
      <c r="B33" s="425"/>
      <c r="C33" s="357" t="s">
        <v>368</v>
      </c>
      <c r="D33" s="357"/>
      <c r="E33" s="357"/>
      <c r="F33" s="357"/>
      <c r="G33" s="357"/>
      <c r="H33" s="357"/>
      <c r="I33" s="357"/>
      <c r="J33" s="357"/>
    </row>
    <row r="34" spans="1:24">
      <c r="A34" s="32">
        <v>1</v>
      </c>
      <c r="B34" s="49" t="s">
        <v>236</v>
      </c>
      <c r="C34" s="33">
        <v>5</v>
      </c>
      <c r="D34" s="66"/>
      <c r="E34" s="31"/>
      <c r="F34" s="30">
        <v>17697</v>
      </c>
      <c r="G34" s="33">
        <v>2.92</v>
      </c>
      <c r="H34" s="31">
        <f t="shared" ref="H34:H51" si="7">F34*G34</f>
        <v>51675.24</v>
      </c>
      <c r="I34" s="31">
        <v>10</v>
      </c>
      <c r="J34" s="31">
        <f t="shared" ref="J34:J51" si="8">F34*G34*I34/100</f>
        <v>5167.5239999999994</v>
      </c>
      <c r="K34" s="31"/>
      <c r="L34" s="43">
        <f t="shared" ref="L34:L51" si="9">K34*F34/100</f>
        <v>0</v>
      </c>
      <c r="M34" s="43"/>
      <c r="N34" s="43">
        <f t="shared" ref="N34:N51" si="10">F34*M34/100</f>
        <v>0</v>
      </c>
      <c r="O34" s="31"/>
      <c r="P34" s="31">
        <f>O34*F34/100</f>
        <v>0</v>
      </c>
      <c r="Q34" s="31">
        <f>H34+J34+L34+N34+P34</f>
        <v>56842.763999999996</v>
      </c>
      <c r="R34" s="228">
        <v>1</v>
      </c>
      <c r="S34" s="43">
        <f>Q34*R34</f>
        <v>56842.763999999996</v>
      </c>
      <c r="T34" s="28">
        <v>1.71</v>
      </c>
      <c r="U34" s="174">
        <f>H34*T34</f>
        <v>88364.660399999993</v>
      </c>
      <c r="V34" s="31">
        <f>(U34*1.1+L34+N34+P34)*R34</f>
        <v>97201.126440000007</v>
      </c>
    </row>
    <row r="35" spans="1:24" ht="21">
      <c r="A35" s="32">
        <v>2</v>
      </c>
      <c r="B35" s="49" t="s">
        <v>242</v>
      </c>
      <c r="C35" s="33">
        <v>4</v>
      </c>
      <c r="D35" s="66"/>
      <c r="E35" s="31"/>
      <c r="F35" s="30">
        <v>17697</v>
      </c>
      <c r="G35" s="33">
        <v>2.89</v>
      </c>
      <c r="H35" s="31">
        <f t="shared" si="7"/>
        <v>51144.33</v>
      </c>
      <c r="I35" s="31">
        <v>10</v>
      </c>
      <c r="J35" s="31">
        <f t="shared" si="8"/>
        <v>5114.4330000000009</v>
      </c>
      <c r="K35" s="31"/>
      <c r="L35" s="43">
        <f t="shared" si="9"/>
        <v>0</v>
      </c>
      <c r="M35" s="43"/>
      <c r="N35" s="43">
        <f t="shared" si="10"/>
        <v>0</v>
      </c>
      <c r="O35" s="31"/>
      <c r="P35" s="31"/>
      <c r="Q35" s="31">
        <f t="shared" ref="Q35:Q51" si="11">H35+J35+L35+N35+P35</f>
        <v>56258.763000000006</v>
      </c>
      <c r="R35" s="228">
        <v>0.75</v>
      </c>
      <c r="S35" s="43">
        <f>Q35*R35</f>
        <v>42194.072250000005</v>
      </c>
      <c r="T35" s="28">
        <v>1.71</v>
      </c>
      <c r="U35" s="174">
        <f>H35*T35</f>
        <v>87456.804300000003</v>
      </c>
      <c r="V35" s="31">
        <f>(U35*1.1+L35+N35+P35)*R35</f>
        <v>72151.863547500005</v>
      </c>
    </row>
    <row r="36" spans="1:24" s="13" customFormat="1" ht="31.2">
      <c r="A36" s="32">
        <v>3</v>
      </c>
      <c r="B36" s="49" t="s">
        <v>237</v>
      </c>
      <c r="C36" s="33">
        <v>4</v>
      </c>
      <c r="D36" s="66"/>
      <c r="E36" s="31"/>
      <c r="F36" s="30">
        <v>17697</v>
      </c>
      <c r="G36" s="33">
        <v>2.89</v>
      </c>
      <c r="H36" s="31">
        <f t="shared" si="7"/>
        <v>51144.33</v>
      </c>
      <c r="I36" s="31">
        <v>10</v>
      </c>
      <c r="J36" s="31">
        <f t="shared" si="8"/>
        <v>5114.4330000000009</v>
      </c>
      <c r="K36" s="31"/>
      <c r="L36" s="43">
        <f t="shared" si="9"/>
        <v>0</v>
      </c>
      <c r="M36" s="43"/>
      <c r="N36" s="43">
        <f t="shared" si="10"/>
        <v>0</v>
      </c>
      <c r="O36" s="31"/>
      <c r="P36" s="31"/>
      <c r="Q36" s="31">
        <f t="shared" si="11"/>
        <v>56258.763000000006</v>
      </c>
      <c r="R36" s="228">
        <v>1</v>
      </c>
      <c r="S36" s="43">
        <f>Q36*R36</f>
        <v>56258.763000000006</v>
      </c>
      <c r="T36" s="28">
        <v>1.71</v>
      </c>
      <c r="U36" s="174">
        <f>H36*T36</f>
        <v>87456.804300000003</v>
      </c>
      <c r="V36" s="31">
        <f>(U36*1.1+L36+N36+P36)*R36</f>
        <v>96202.484730000011</v>
      </c>
      <c r="X36" s="1"/>
    </row>
    <row r="37" spans="1:24" s="13" customFormat="1" ht="25.2" customHeight="1">
      <c r="A37" s="32">
        <v>4</v>
      </c>
      <c r="B37" s="49" t="s">
        <v>242</v>
      </c>
      <c r="C37" s="33">
        <v>4</v>
      </c>
      <c r="D37" s="66"/>
      <c r="E37" s="37"/>
      <c r="F37" s="30">
        <v>17697</v>
      </c>
      <c r="G37" s="33">
        <v>2.89</v>
      </c>
      <c r="H37" s="31">
        <f>F37*G37</f>
        <v>51144.33</v>
      </c>
      <c r="I37" s="31">
        <v>10</v>
      </c>
      <c r="J37" s="31">
        <f>F37*G37*I37/100</f>
        <v>5114.4330000000009</v>
      </c>
      <c r="K37" s="31"/>
      <c r="L37" s="43">
        <f>K37*F37/100</f>
        <v>0</v>
      </c>
      <c r="M37" s="43"/>
      <c r="N37" s="43">
        <f>F37*M37/100</f>
        <v>0</v>
      </c>
      <c r="O37" s="31"/>
      <c r="P37" s="31"/>
      <c r="Q37" s="31">
        <f>H37+J37+L37+N37+P37</f>
        <v>56258.763000000006</v>
      </c>
      <c r="R37" s="228">
        <v>0.75</v>
      </c>
      <c r="S37" s="43">
        <f>Q37*R37</f>
        <v>42194.072250000005</v>
      </c>
      <c r="T37" s="28">
        <v>1.71</v>
      </c>
      <c r="U37" s="174">
        <f>H37*T37</f>
        <v>87456.804300000003</v>
      </c>
      <c r="V37" s="31">
        <f>(U37*1.1+L37+N37+P37)*R37</f>
        <v>72151.863547500005</v>
      </c>
    </row>
    <row r="38" spans="1:24" s="13" customFormat="1" ht="31.2">
      <c r="A38" s="32">
        <v>5</v>
      </c>
      <c r="B38" s="49" t="s">
        <v>238</v>
      </c>
      <c r="C38" s="33">
        <v>4</v>
      </c>
      <c r="D38" s="66"/>
      <c r="E38" s="31"/>
      <c r="F38" s="30">
        <v>17697</v>
      </c>
      <c r="G38" s="33">
        <v>2.89</v>
      </c>
      <c r="H38" s="31">
        <f t="shared" si="7"/>
        <v>51144.33</v>
      </c>
      <c r="I38" s="31">
        <v>10</v>
      </c>
      <c r="J38" s="31">
        <f t="shared" si="8"/>
        <v>5114.4330000000009</v>
      </c>
      <c r="K38" s="31"/>
      <c r="L38" s="43">
        <f t="shared" si="9"/>
        <v>0</v>
      </c>
      <c r="M38" s="43"/>
      <c r="N38" s="43">
        <f t="shared" si="10"/>
        <v>0</v>
      </c>
      <c r="O38" s="31"/>
      <c r="P38" s="31"/>
      <c r="Q38" s="31">
        <f t="shared" si="11"/>
        <v>56258.763000000006</v>
      </c>
      <c r="R38" s="228">
        <v>1</v>
      </c>
      <c r="S38" s="43">
        <f t="shared" ref="S38:S51" si="12">Q38*R38</f>
        <v>56258.763000000006</v>
      </c>
      <c r="T38" s="28">
        <v>1.71</v>
      </c>
      <c r="U38" s="174">
        <f>H38*T38</f>
        <v>87456.804300000003</v>
      </c>
      <c r="V38" s="31">
        <f>(U38*1.1+L38+N38+P38)*R38</f>
        <v>96202.484730000011</v>
      </c>
    </row>
    <row r="39" spans="1:24" s="13" customFormat="1" ht="41.4">
      <c r="A39" s="32">
        <v>6</v>
      </c>
      <c r="B39" s="49" t="s">
        <v>244</v>
      </c>
      <c r="C39" s="33">
        <v>4</v>
      </c>
      <c r="D39" s="66"/>
      <c r="E39" s="31"/>
      <c r="F39" s="30">
        <v>17697</v>
      </c>
      <c r="G39" s="33">
        <v>2.89</v>
      </c>
      <c r="H39" s="31">
        <f t="shared" si="7"/>
        <v>51144.33</v>
      </c>
      <c r="I39" s="31">
        <v>10</v>
      </c>
      <c r="J39" s="31">
        <f t="shared" si="8"/>
        <v>5114.4330000000009</v>
      </c>
      <c r="K39" s="31"/>
      <c r="L39" s="43">
        <f t="shared" si="9"/>
        <v>0</v>
      </c>
      <c r="M39" s="43"/>
      <c r="N39" s="43">
        <f t="shared" si="10"/>
        <v>0</v>
      </c>
      <c r="O39" s="31"/>
      <c r="P39" s="31"/>
      <c r="Q39" s="31">
        <f t="shared" si="11"/>
        <v>56258.763000000006</v>
      </c>
      <c r="R39" s="228">
        <v>0.5</v>
      </c>
      <c r="S39" s="43">
        <f t="shared" si="12"/>
        <v>28129.381500000003</v>
      </c>
      <c r="T39" s="28">
        <v>1.71</v>
      </c>
      <c r="U39" s="174">
        <f>H39*T39</f>
        <v>87456.804300000003</v>
      </c>
      <c r="V39" s="31">
        <f>(U39*1.1+L39+N39+P39)*R39</f>
        <v>48101.242365000006</v>
      </c>
    </row>
    <row r="40" spans="1:24" s="13" customFormat="1" ht="25.8" customHeight="1">
      <c r="A40" s="32">
        <v>7</v>
      </c>
      <c r="B40" s="49" t="s">
        <v>239</v>
      </c>
      <c r="C40" s="33">
        <v>4</v>
      </c>
      <c r="D40" s="41"/>
      <c r="E40" s="31"/>
      <c r="F40" s="30">
        <v>17697</v>
      </c>
      <c r="G40" s="33">
        <v>2.89</v>
      </c>
      <c r="H40" s="31">
        <f t="shared" si="7"/>
        <v>51144.33</v>
      </c>
      <c r="I40" s="31">
        <v>10</v>
      </c>
      <c r="J40" s="31">
        <f t="shared" si="8"/>
        <v>5114.4330000000009</v>
      </c>
      <c r="K40" s="31"/>
      <c r="L40" s="43">
        <f t="shared" si="9"/>
        <v>0</v>
      </c>
      <c r="M40" s="43"/>
      <c r="N40" s="43">
        <f t="shared" si="10"/>
        <v>0</v>
      </c>
      <c r="O40" s="31"/>
      <c r="P40" s="31"/>
      <c r="Q40" s="31">
        <f t="shared" si="11"/>
        <v>56258.763000000006</v>
      </c>
      <c r="R40" s="228">
        <v>1</v>
      </c>
      <c r="S40" s="43">
        <f t="shared" si="12"/>
        <v>56258.763000000006</v>
      </c>
      <c r="T40" s="28">
        <v>1.71</v>
      </c>
      <c r="U40" s="174">
        <f>H40*T40</f>
        <v>87456.804300000003</v>
      </c>
      <c r="V40" s="31">
        <f>(U40*1.1+L40+N40+P40)*R40</f>
        <v>96202.484730000011</v>
      </c>
    </row>
    <row r="41" spans="1:24" s="13" customFormat="1" ht="22.2" customHeight="1">
      <c r="A41" s="32">
        <v>8</v>
      </c>
      <c r="B41" s="49" t="s">
        <v>239</v>
      </c>
      <c r="C41" s="33">
        <v>4</v>
      </c>
      <c r="D41" s="41"/>
      <c r="E41" s="31"/>
      <c r="F41" s="30">
        <v>17697</v>
      </c>
      <c r="G41" s="33">
        <v>2.89</v>
      </c>
      <c r="H41" s="31">
        <f t="shared" si="7"/>
        <v>51144.33</v>
      </c>
      <c r="I41" s="31">
        <v>10</v>
      </c>
      <c r="J41" s="31">
        <f t="shared" si="8"/>
        <v>5114.4330000000009</v>
      </c>
      <c r="K41" s="31"/>
      <c r="L41" s="43">
        <f t="shared" si="9"/>
        <v>0</v>
      </c>
      <c r="M41" s="43"/>
      <c r="N41" s="43">
        <f t="shared" si="10"/>
        <v>0</v>
      </c>
      <c r="O41" s="31"/>
      <c r="P41" s="31"/>
      <c r="Q41" s="31">
        <f t="shared" si="11"/>
        <v>56258.763000000006</v>
      </c>
      <c r="R41" s="228">
        <v>1</v>
      </c>
      <c r="S41" s="43">
        <f t="shared" si="12"/>
        <v>56258.763000000006</v>
      </c>
      <c r="T41" s="28">
        <v>1.71</v>
      </c>
      <c r="U41" s="174">
        <f>H41*T41</f>
        <v>87456.804300000003</v>
      </c>
      <c r="V41" s="31">
        <f>(U41*1.1+L41+N41+P41)*R41</f>
        <v>96202.484730000011</v>
      </c>
    </row>
    <row r="42" spans="1:24" s="13" customFormat="1" ht="25.8" customHeight="1">
      <c r="A42" s="32">
        <v>9</v>
      </c>
      <c r="B42" s="49" t="s">
        <v>240</v>
      </c>
      <c r="C42" s="33">
        <v>4</v>
      </c>
      <c r="D42" s="41"/>
      <c r="E42" s="31"/>
      <c r="F42" s="30">
        <v>17697</v>
      </c>
      <c r="G42" s="33">
        <v>2.89</v>
      </c>
      <c r="H42" s="31">
        <f t="shared" si="7"/>
        <v>51144.33</v>
      </c>
      <c r="I42" s="31">
        <v>10</v>
      </c>
      <c r="J42" s="31">
        <f t="shared" si="8"/>
        <v>5114.4330000000009</v>
      </c>
      <c r="K42" s="31"/>
      <c r="L42" s="43">
        <f t="shared" si="9"/>
        <v>0</v>
      </c>
      <c r="M42" s="43"/>
      <c r="N42" s="43">
        <f t="shared" si="10"/>
        <v>0</v>
      </c>
      <c r="O42" s="31"/>
      <c r="P42" s="31"/>
      <c r="Q42" s="31">
        <f t="shared" si="11"/>
        <v>56258.763000000006</v>
      </c>
      <c r="R42" s="228">
        <v>1</v>
      </c>
      <c r="S42" s="43">
        <f t="shared" si="12"/>
        <v>56258.763000000006</v>
      </c>
      <c r="T42" s="28">
        <v>1.71</v>
      </c>
      <c r="U42" s="174">
        <f>H42*T42</f>
        <v>87456.804300000003</v>
      </c>
      <c r="V42" s="31">
        <f>(U42*1.1+L42+N42+P42)*R42</f>
        <v>96202.484730000011</v>
      </c>
    </row>
    <row r="43" spans="1:24" s="13" customFormat="1" ht="22.8" customHeight="1">
      <c r="A43" s="32">
        <v>10</v>
      </c>
      <c r="B43" s="49" t="s">
        <v>242</v>
      </c>
      <c r="C43" s="33">
        <v>4</v>
      </c>
      <c r="D43" s="41"/>
      <c r="E43" s="31"/>
      <c r="F43" s="30">
        <v>17697</v>
      </c>
      <c r="G43" s="33">
        <v>2.89</v>
      </c>
      <c r="H43" s="31">
        <f>F43*G43</f>
        <v>51144.33</v>
      </c>
      <c r="I43" s="31">
        <v>10</v>
      </c>
      <c r="J43" s="31">
        <f>F43*G43*I43/100</f>
        <v>5114.4330000000009</v>
      </c>
      <c r="K43" s="31"/>
      <c r="L43" s="43">
        <f>K43*F43/100</f>
        <v>0</v>
      </c>
      <c r="M43" s="43"/>
      <c r="N43" s="43">
        <f>F43*M43/100</f>
        <v>0</v>
      </c>
      <c r="O43" s="31"/>
      <c r="P43" s="31"/>
      <c r="Q43" s="31">
        <f>H43+J43+L43+N43+P43</f>
        <v>56258.763000000006</v>
      </c>
      <c r="R43" s="228">
        <v>0.75</v>
      </c>
      <c r="S43" s="43">
        <f>Q43*R43</f>
        <v>42194.072250000005</v>
      </c>
      <c r="T43" s="28">
        <v>1.71</v>
      </c>
      <c r="U43" s="174">
        <f>H43*T43</f>
        <v>87456.804300000003</v>
      </c>
      <c r="V43" s="31">
        <f>(U43*1.1+L43+N43+P43)*R43</f>
        <v>72151.863547500005</v>
      </c>
    </row>
    <row r="44" spans="1:24" s="13" customFormat="1" ht="26.4" customHeight="1">
      <c r="A44" s="32">
        <v>11</v>
      </c>
      <c r="B44" s="49" t="s">
        <v>242</v>
      </c>
      <c r="C44" s="33">
        <v>4</v>
      </c>
      <c r="D44" s="41"/>
      <c r="E44" s="31"/>
      <c r="F44" s="30">
        <v>17697</v>
      </c>
      <c r="G44" s="33">
        <v>2.89</v>
      </c>
      <c r="H44" s="31">
        <f>F44*G44</f>
        <v>51144.33</v>
      </c>
      <c r="I44" s="31">
        <v>10</v>
      </c>
      <c r="J44" s="31">
        <f>F44*G44*I44/100</f>
        <v>5114.4330000000009</v>
      </c>
      <c r="K44" s="31"/>
      <c r="L44" s="43">
        <f>K44*F44/100</f>
        <v>0</v>
      </c>
      <c r="M44" s="43"/>
      <c r="N44" s="43">
        <f>F44*M44/100</f>
        <v>0</v>
      </c>
      <c r="O44" s="31"/>
      <c r="P44" s="31"/>
      <c r="Q44" s="31">
        <f>H44+J44+L44+N44+P44</f>
        <v>56258.763000000006</v>
      </c>
      <c r="R44" s="228">
        <v>0.75</v>
      </c>
      <c r="S44" s="43">
        <f>Q44*R44</f>
        <v>42194.072250000005</v>
      </c>
      <c r="T44" s="28">
        <v>1.71</v>
      </c>
      <c r="U44" s="174">
        <f>H44*T44</f>
        <v>87456.804300000003</v>
      </c>
      <c r="V44" s="31">
        <f>(U44*1.1+L44+N44+P44)*R44</f>
        <v>72151.863547500005</v>
      </c>
    </row>
    <row r="45" spans="1:24" s="13" customFormat="1" ht="21">
      <c r="A45" s="32">
        <v>12</v>
      </c>
      <c r="B45" s="49" t="s">
        <v>242</v>
      </c>
      <c r="C45" s="33">
        <v>4</v>
      </c>
      <c r="D45" s="41"/>
      <c r="E45" s="31"/>
      <c r="F45" s="30">
        <v>17697</v>
      </c>
      <c r="G45" s="33">
        <v>2.89</v>
      </c>
      <c r="H45" s="31">
        <f t="shared" si="7"/>
        <v>51144.33</v>
      </c>
      <c r="I45" s="31">
        <v>10</v>
      </c>
      <c r="J45" s="31">
        <f t="shared" si="8"/>
        <v>5114.4330000000009</v>
      </c>
      <c r="K45" s="31"/>
      <c r="L45" s="43">
        <f t="shared" si="9"/>
        <v>0</v>
      </c>
      <c r="M45" s="43"/>
      <c r="N45" s="43">
        <f t="shared" si="10"/>
        <v>0</v>
      </c>
      <c r="O45" s="31"/>
      <c r="P45" s="31"/>
      <c r="Q45" s="31">
        <f t="shared" si="11"/>
        <v>56258.763000000006</v>
      </c>
      <c r="R45" s="228">
        <v>1.75</v>
      </c>
      <c r="S45" s="43">
        <f t="shared" si="12"/>
        <v>98452.835250000004</v>
      </c>
      <c r="T45" s="28">
        <v>1.71</v>
      </c>
      <c r="U45" s="174">
        <f>H45*T45</f>
        <v>87456.804300000003</v>
      </c>
      <c r="V45" s="31">
        <f>(U45*1.1+L45+N45+P45)*R45</f>
        <v>168354.34827750002</v>
      </c>
    </row>
    <row r="46" spans="1:24" s="13" customFormat="1" ht="31.2">
      <c r="A46" s="32">
        <v>13</v>
      </c>
      <c r="B46" s="49" t="s">
        <v>241</v>
      </c>
      <c r="C46" s="33">
        <v>4</v>
      </c>
      <c r="D46" s="41"/>
      <c r="E46" s="31"/>
      <c r="F46" s="30">
        <v>17697</v>
      </c>
      <c r="G46" s="33">
        <v>2.89</v>
      </c>
      <c r="H46" s="31">
        <f t="shared" si="7"/>
        <v>51144.33</v>
      </c>
      <c r="I46" s="31">
        <v>10</v>
      </c>
      <c r="J46" s="31">
        <f t="shared" si="8"/>
        <v>5114.4330000000009</v>
      </c>
      <c r="K46" s="31"/>
      <c r="L46" s="43">
        <f t="shared" si="9"/>
        <v>0</v>
      </c>
      <c r="M46" s="43"/>
      <c r="N46" s="43">
        <f t="shared" si="10"/>
        <v>0</v>
      </c>
      <c r="O46" s="31"/>
      <c r="P46" s="31"/>
      <c r="Q46" s="31">
        <f t="shared" si="11"/>
        <v>56258.763000000006</v>
      </c>
      <c r="R46" s="28">
        <v>1</v>
      </c>
      <c r="S46" s="43">
        <f t="shared" si="12"/>
        <v>56258.763000000006</v>
      </c>
      <c r="T46" s="28">
        <v>1.71</v>
      </c>
      <c r="U46" s="174">
        <f>H46*T46</f>
        <v>87456.804300000003</v>
      </c>
      <c r="V46" s="31">
        <f>(U46*1.1+L46+N46+P46)*R46</f>
        <v>96202.484730000011</v>
      </c>
    </row>
    <row r="47" spans="1:24" s="13" customFormat="1" ht="21">
      <c r="A47" s="32">
        <v>14</v>
      </c>
      <c r="B47" s="49" t="s">
        <v>242</v>
      </c>
      <c r="C47" s="33">
        <v>4</v>
      </c>
      <c r="D47" s="41"/>
      <c r="E47" s="31"/>
      <c r="F47" s="30">
        <v>17697</v>
      </c>
      <c r="G47" s="33">
        <v>2.89</v>
      </c>
      <c r="H47" s="31">
        <f>F47*G47</f>
        <v>51144.33</v>
      </c>
      <c r="I47" s="31">
        <v>10</v>
      </c>
      <c r="J47" s="31">
        <f>F47*G47*I47/100</f>
        <v>5114.4330000000009</v>
      </c>
      <c r="K47" s="31"/>
      <c r="L47" s="43">
        <f>K47*F47/100</f>
        <v>0</v>
      </c>
      <c r="M47" s="43"/>
      <c r="N47" s="43">
        <f>F47*M47/100</f>
        <v>0</v>
      </c>
      <c r="O47" s="31"/>
      <c r="P47" s="31"/>
      <c r="Q47" s="31">
        <f>H47+J47+L47+N47+P47</f>
        <v>56258.763000000006</v>
      </c>
      <c r="R47" s="28">
        <v>0.75</v>
      </c>
      <c r="S47" s="43">
        <f>Q47*R47</f>
        <v>42194.072250000005</v>
      </c>
      <c r="T47" s="28">
        <v>1.71</v>
      </c>
      <c r="U47" s="174">
        <f>H47*T47</f>
        <v>87456.804300000003</v>
      </c>
      <c r="V47" s="31">
        <f>(U47*1.1+L47+N47+P47)*R47</f>
        <v>72151.863547500005</v>
      </c>
    </row>
    <row r="48" spans="1:24" s="13" customFormat="1" ht="24" customHeight="1">
      <c r="A48" s="32">
        <v>15</v>
      </c>
      <c r="B48" s="49" t="s">
        <v>242</v>
      </c>
      <c r="C48" s="33">
        <v>4</v>
      </c>
      <c r="D48" s="66"/>
      <c r="E48" s="37"/>
      <c r="F48" s="30">
        <v>17697</v>
      </c>
      <c r="G48" s="33">
        <v>2.89</v>
      </c>
      <c r="H48" s="31">
        <f t="shared" si="7"/>
        <v>51144.33</v>
      </c>
      <c r="I48" s="31">
        <v>10</v>
      </c>
      <c r="J48" s="31">
        <f t="shared" si="8"/>
        <v>5114.4330000000009</v>
      </c>
      <c r="K48" s="31"/>
      <c r="L48" s="43">
        <f t="shared" si="9"/>
        <v>0</v>
      </c>
      <c r="M48" s="43"/>
      <c r="N48" s="43">
        <f t="shared" si="10"/>
        <v>0</v>
      </c>
      <c r="O48" s="31"/>
      <c r="P48" s="31"/>
      <c r="Q48" s="31">
        <f t="shared" si="11"/>
        <v>56258.763000000006</v>
      </c>
      <c r="R48" s="228">
        <v>1.75</v>
      </c>
      <c r="S48" s="43">
        <f t="shared" si="12"/>
        <v>98452.835250000004</v>
      </c>
      <c r="T48" s="28">
        <v>1.71</v>
      </c>
      <c r="U48" s="174">
        <f>H48*T48</f>
        <v>87456.804300000003</v>
      </c>
      <c r="V48" s="31">
        <f>(U48*1.1+L48+N48+P48)*R48</f>
        <v>168354.34827750002</v>
      </c>
    </row>
    <row r="49" spans="1:73" s="13" customFormat="1" ht="37.799999999999997" customHeight="1">
      <c r="A49" s="32">
        <v>16</v>
      </c>
      <c r="B49" s="49" t="s">
        <v>242</v>
      </c>
      <c r="C49" s="33">
        <v>4</v>
      </c>
      <c r="D49" s="66"/>
      <c r="E49" s="37"/>
      <c r="F49" s="30">
        <v>17697</v>
      </c>
      <c r="G49" s="33">
        <v>2.89</v>
      </c>
      <c r="H49" s="31">
        <f t="shared" si="7"/>
        <v>51144.33</v>
      </c>
      <c r="I49" s="31">
        <v>10</v>
      </c>
      <c r="J49" s="31">
        <f t="shared" si="8"/>
        <v>5114.4330000000009</v>
      </c>
      <c r="K49" s="31"/>
      <c r="L49" s="43">
        <f t="shared" si="9"/>
        <v>0</v>
      </c>
      <c r="M49" s="43"/>
      <c r="N49" s="43">
        <f t="shared" si="10"/>
        <v>0</v>
      </c>
      <c r="O49" s="31"/>
      <c r="P49" s="31"/>
      <c r="Q49" s="31">
        <f t="shared" si="11"/>
        <v>56258.763000000006</v>
      </c>
      <c r="R49" s="228">
        <v>0.25</v>
      </c>
      <c r="S49" s="43">
        <f t="shared" si="12"/>
        <v>14064.690750000002</v>
      </c>
      <c r="T49" s="28">
        <v>1.71</v>
      </c>
      <c r="U49" s="174">
        <f>H49*T49</f>
        <v>87456.804300000003</v>
      </c>
      <c r="V49" s="31">
        <f>(U49*1.1+L49+N49+P49)*R49</f>
        <v>24050.621182500003</v>
      </c>
    </row>
    <row r="50" spans="1:73" s="13" customFormat="1" ht="24" customHeight="1">
      <c r="A50" s="32">
        <v>17</v>
      </c>
      <c r="B50" s="49" t="s">
        <v>242</v>
      </c>
      <c r="C50" s="33">
        <v>4</v>
      </c>
      <c r="D50" s="66"/>
      <c r="E50" s="37"/>
      <c r="F50" s="30">
        <v>17697</v>
      </c>
      <c r="G50" s="33">
        <v>2.89</v>
      </c>
      <c r="H50" s="31">
        <f t="shared" si="7"/>
        <v>51144.33</v>
      </c>
      <c r="I50" s="31">
        <v>10</v>
      </c>
      <c r="J50" s="31">
        <f t="shared" si="8"/>
        <v>5114.4330000000009</v>
      </c>
      <c r="K50" s="31"/>
      <c r="L50" s="43">
        <f t="shared" si="9"/>
        <v>0</v>
      </c>
      <c r="M50" s="43"/>
      <c r="N50" s="43">
        <f t="shared" si="10"/>
        <v>0</v>
      </c>
      <c r="O50" s="31"/>
      <c r="P50" s="31"/>
      <c r="Q50" s="31">
        <f t="shared" si="11"/>
        <v>56258.763000000006</v>
      </c>
      <c r="R50" s="228">
        <v>1.75</v>
      </c>
      <c r="S50" s="43">
        <f t="shared" si="12"/>
        <v>98452.835250000004</v>
      </c>
      <c r="T50" s="28">
        <v>1.71</v>
      </c>
      <c r="U50" s="174">
        <f>H50*T50</f>
        <v>87456.804300000003</v>
      </c>
      <c r="V50" s="31">
        <f>(U50*1.1+L50+N50+P50)*R50</f>
        <v>168354.34827750002</v>
      </c>
    </row>
    <row r="51" spans="1:73" s="13" customFormat="1" ht="24" customHeight="1">
      <c r="A51" s="32">
        <v>18</v>
      </c>
      <c r="B51" s="49" t="s">
        <v>242</v>
      </c>
      <c r="C51" s="33">
        <v>4</v>
      </c>
      <c r="D51" s="66"/>
      <c r="E51" s="37"/>
      <c r="F51" s="30">
        <v>17697</v>
      </c>
      <c r="G51" s="33">
        <v>2.89</v>
      </c>
      <c r="H51" s="31">
        <f t="shared" si="7"/>
        <v>51144.33</v>
      </c>
      <c r="I51" s="31">
        <v>10</v>
      </c>
      <c r="J51" s="31">
        <f t="shared" si="8"/>
        <v>5114.4330000000009</v>
      </c>
      <c r="K51" s="31"/>
      <c r="L51" s="43">
        <f t="shared" si="9"/>
        <v>0</v>
      </c>
      <c r="M51" s="43"/>
      <c r="N51" s="43">
        <f t="shared" si="10"/>
        <v>0</v>
      </c>
      <c r="O51" s="31"/>
      <c r="P51" s="31"/>
      <c r="Q51" s="31">
        <f t="shared" si="11"/>
        <v>56258.763000000006</v>
      </c>
      <c r="R51" s="228">
        <v>1.75</v>
      </c>
      <c r="S51" s="43">
        <f t="shared" si="12"/>
        <v>98452.835250000004</v>
      </c>
      <c r="T51" s="28">
        <v>1.71</v>
      </c>
      <c r="U51" s="174">
        <f>H51*T51</f>
        <v>87456.804300000003</v>
      </c>
      <c r="V51" s="31">
        <f>(U51*1.1+L51+N51+P51)*R51</f>
        <v>168354.34827750002</v>
      </c>
    </row>
    <row r="52" spans="1:73" s="13" customFormat="1" ht="23.25" customHeight="1">
      <c r="A52" s="32"/>
      <c r="B52" s="225" t="s">
        <v>367</v>
      </c>
      <c r="C52" s="33"/>
      <c r="D52" s="66"/>
      <c r="E52" s="37"/>
      <c r="F52" s="30"/>
      <c r="G52" s="33"/>
      <c r="H52" s="31"/>
      <c r="I52" s="31"/>
      <c r="J52" s="31"/>
      <c r="K52" s="31"/>
      <c r="L52" s="43"/>
      <c r="M52" s="43"/>
      <c r="N52" s="43"/>
      <c r="O52" s="31"/>
      <c r="P52" s="31"/>
      <c r="Q52" s="31"/>
      <c r="R52" s="223">
        <f>SUM(R34:R51)</f>
        <v>18.5</v>
      </c>
      <c r="S52" s="224">
        <f>SUM(S34:S51)</f>
        <v>1041371.1165000001</v>
      </c>
      <c r="T52" s="223"/>
      <c r="U52" s="90"/>
      <c r="V52" s="224">
        <f>SUM(V34:V51)</f>
        <v>1780744.6092149997</v>
      </c>
    </row>
    <row r="53" spans="1:73" ht="13.5" customHeight="1">
      <c r="A53" s="126"/>
      <c r="B53" s="425"/>
      <c r="D53" s="127"/>
      <c r="E53" s="11"/>
      <c r="F53" s="15"/>
      <c r="G53" s="15"/>
      <c r="H53" s="11"/>
      <c r="I53" s="11"/>
      <c r="J53" s="93"/>
      <c r="K53" s="11"/>
      <c r="L53" s="93"/>
      <c r="M53" s="93"/>
      <c r="N53" s="93"/>
      <c r="O53" s="11"/>
      <c r="P53" s="11"/>
      <c r="Q53" s="11"/>
      <c r="R53" s="347"/>
      <c r="S53" s="93"/>
      <c r="T53" s="101"/>
      <c r="V53" s="10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>
      <c r="A54" s="126"/>
      <c r="B54" s="425"/>
      <c r="C54" s="422" t="s">
        <v>301</v>
      </c>
      <c r="D54" s="422"/>
      <c r="E54" s="422"/>
      <c r="F54" s="422"/>
      <c r="G54" s="422"/>
      <c r="H54" s="422"/>
      <c r="I54" s="11"/>
      <c r="J54" s="93"/>
      <c r="K54" s="11"/>
      <c r="L54" s="93"/>
      <c r="M54" s="93"/>
      <c r="N54" s="93"/>
      <c r="O54" s="11"/>
      <c r="P54" s="11"/>
      <c r="Q54" s="11"/>
      <c r="R54" s="347"/>
      <c r="S54" s="93"/>
      <c r="T54" s="101"/>
      <c r="V54" s="10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23.25" customHeight="1">
      <c r="A55" s="32">
        <v>1</v>
      </c>
      <c r="B55" s="57" t="s">
        <v>246</v>
      </c>
      <c r="C55" s="33">
        <v>4</v>
      </c>
      <c r="D55" s="33"/>
      <c r="E55" s="31"/>
      <c r="F55" s="30">
        <v>17697</v>
      </c>
      <c r="G55" s="33">
        <v>2.89</v>
      </c>
      <c r="H55" s="31">
        <f>F55*G55</f>
        <v>51144.33</v>
      </c>
      <c r="I55" s="31">
        <v>10</v>
      </c>
      <c r="J55" s="31">
        <f>F55*G55*I55/100</f>
        <v>5114.4330000000009</v>
      </c>
      <c r="K55" s="31">
        <v>0</v>
      </c>
      <c r="L55" s="43">
        <f>K55*F55/100</f>
        <v>0</v>
      </c>
      <c r="M55" s="43"/>
      <c r="N55" s="43">
        <f>F55*M55/100</f>
        <v>0</v>
      </c>
      <c r="O55" s="31"/>
      <c r="P55" s="31">
        <f>O55*F55/100</f>
        <v>0</v>
      </c>
      <c r="Q55" s="31">
        <f>H55+J55+L55+N55+P55</f>
        <v>56258.763000000006</v>
      </c>
      <c r="R55" s="365">
        <v>1.75</v>
      </c>
      <c r="S55" s="43">
        <f>Q55*R55</f>
        <v>98452.835250000004</v>
      </c>
      <c r="T55" s="28">
        <v>1.71</v>
      </c>
      <c r="U55" s="174">
        <f>H55*T55</f>
        <v>87456.804300000003</v>
      </c>
      <c r="V55" s="31">
        <f>(U55*1.1+L55+N55+P55)*R55</f>
        <v>168354.34827750002</v>
      </c>
      <c r="X55" s="2"/>
    </row>
    <row r="56" spans="1:73" ht="23.25" customHeight="1">
      <c r="A56" s="32">
        <v>2</v>
      </c>
      <c r="B56" s="57" t="s">
        <v>246</v>
      </c>
      <c r="C56" s="33">
        <v>4</v>
      </c>
      <c r="D56" s="66"/>
      <c r="E56" s="31"/>
      <c r="F56" s="30">
        <v>17697</v>
      </c>
      <c r="G56" s="33">
        <v>2.89</v>
      </c>
      <c r="H56" s="31">
        <f t="shared" ref="H56:H57" si="13">F56*G56</f>
        <v>51144.33</v>
      </c>
      <c r="I56" s="31">
        <v>10</v>
      </c>
      <c r="J56" s="31">
        <f t="shared" ref="J56:J57" si="14">F56*G56*I56/100</f>
        <v>5114.4330000000009</v>
      </c>
      <c r="K56" s="31"/>
      <c r="L56" s="43">
        <f t="shared" ref="L56:L57" si="15">K56*F56/100</f>
        <v>0</v>
      </c>
      <c r="M56" s="43"/>
      <c r="N56" s="43">
        <f t="shared" ref="N56:N57" si="16">F56*M56/100</f>
        <v>0</v>
      </c>
      <c r="O56" s="31"/>
      <c r="P56" s="31"/>
      <c r="Q56" s="31">
        <f t="shared" ref="Q56:Q57" si="17">H56+J56+L56+N56+P56</f>
        <v>56258.763000000006</v>
      </c>
      <c r="R56" s="228">
        <v>0.5</v>
      </c>
      <c r="S56" s="43">
        <f t="shared" ref="S56:S57" si="18">Q56*R56</f>
        <v>28129.381500000003</v>
      </c>
      <c r="T56" s="28">
        <v>1.71</v>
      </c>
      <c r="U56" s="174">
        <f>H56*T56</f>
        <v>87456.804300000003</v>
      </c>
      <c r="V56" s="31">
        <f>(U56*1.1+L56+N56+P56)*R56</f>
        <v>48101.242365000006</v>
      </c>
      <c r="X56" s="2"/>
    </row>
    <row r="57" spans="1:73" ht="23.25" customHeight="1">
      <c r="A57" s="32">
        <v>3</v>
      </c>
      <c r="B57" s="57" t="s">
        <v>246</v>
      </c>
      <c r="C57" s="33">
        <v>4</v>
      </c>
      <c r="D57" s="41"/>
      <c r="E57" s="31"/>
      <c r="F57" s="30">
        <v>17697</v>
      </c>
      <c r="G57" s="33">
        <v>2.89</v>
      </c>
      <c r="H57" s="31">
        <f t="shared" si="13"/>
        <v>51144.33</v>
      </c>
      <c r="I57" s="31">
        <v>10</v>
      </c>
      <c r="J57" s="31">
        <f t="shared" si="14"/>
        <v>5114.4330000000009</v>
      </c>
      <c r="K57" s="31"/>
      <c r="L57" s="43">
        <f t="shared" si="15"/>
        <v>0</v>
      </c>
      <c r="M57" s="43"/>
      <c r="N57" s="43">
        <f t="shared" si="16"/>
        <v>0</v>
      </c>
      <c r="O57" s="31"/>
      <c r="P57" s="31"/>
      <c r="Q57" s="31">
        <f t="shared" si="17"/>
        <v>56258.763000000006</v>
      </c>
      <c r="R57" s="228">
        <v>0.75</v>
      </c>
      <c r="S57" s="43">
        <f t="shared" si="18"/>
        <v>42194.072250000005</v>
      </c>
      <c r="T57" s="28">
        <v>1.71</v>
      </c>
      <c r="U57" s="174">
        <f>H57*T57</f>
        <v>87456.804300000003</v>
      </c>
      <c r="V57" s="31">
        <f>(U57*1.1+L57+N57+P57)*R57</f>
        <v>72151.863547500005</v>
      </c>
    </row>
    <row r="58" spans="1:73" s="13" customFormat="1" ht="24" customHeight="1">
      <c r="A58" s="32">
        <v>4</v>
      </c>
      <c r="B58" s="57" t="s">
        <v>246</v>
      </c>
      <c r="C58" s="33">
        <v>4</v>
      </c>
      <c r="D58" s="33"/>
      <c r="E58" s="32"/>
      <c r="F58" s="30">
        <v>17697</v>
      </c>
      <c r="G58" s="33">
        <v>2.89</v>
      </c>
      <c r="H58" s="31">
        <f>F58*G58</f>
        <v>51144.33</v>
      </c>
      <c r="I58" s="31">
        <v>10</v>
      </c>
      <c r="J58" s="31">
        <f>F58*G58*I58/100</f>
        <v>5114.4330000000009</v>
      </c>
      <c r="K58" s="31">
        <v>0</v>
      </c>
      <c r="L58" s="43">
        <f>K58*F58/100</f>
        <v>0</v>
      </c>
      <c r="M58" s="43"/>
      <c r="N58" s="43">
        <f>F58*M58/100</f>
        <v>0</v>
      </c>
      <c r="O58" s="31"/>
      <c r="P58" s="31">
        <f>O58*F58/100</f>
        <v>0</v>
      </c>
      <c r="Q58" s="31">
        <f>H58+J58+L58+N58+P58</f>
        <v>56258.763000000006</v>
      </c>
      <c r="R58" s="365">
        <v>1.75</v>
      </c>
      <c r="S58" s="43">
        <f>Q58*R58</f>
        <v>98452.835250000004</v>
      </c>
      <c r="T58" s="28">
        <v>1.71</v>
      </c>
      <c r="U58" s="174">
        <f>H58*T58</f>
        <v>87456.804300000003</v>
      </c>
      <c r="V58" s="31">
        <f>(U58*1.1+L58+N58+P58)*R58</f>
        <v>168354.34827750002</v>
      </c>
    </row>
    <row r="59" spans="1:73">
      <c r="A59" s="32"/>
      <c r="B59" s="426" t="s">
        <v>3</v>
      </c>
      <c r="C59" s="32"/>
      <c r="D59" s="32"/>
      <c r="E59" s="36"/>
      <c r="F59" s="30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108">
        <f>SUM(R55:R58)</f>
        <v>4.75</v>
      </c>
      <c r="S59" s="88">
        <f>SUM(S55:S58)</f>
        <v>267229.12424999999</v>
      </c>
      <c r="T59" s="88"/>
      <c r="U59" s="88"/>
      <c r="V59" s="88">
        <f>SUM(V55:V58)</f>
        <v>456961.80246750003</v>
      </c>
    </row>
    <row r="60" spans="1:73">
      <c r="A60" s="73"/>
      <c r="B60" s="427"/>
      <c r="C60" s="73"/>
      <c r="D60" s="73"/>
      <c r="E60" s="117"/>
      <c r="F60" s="67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234"/>
      <c r="S60" s="91"/>
      <c r="T60" s="101"/>
      <c r="V60" s="101"/>
    </row>
    <row r="61" spans="1:73">
      <c r="A61" s="126"/>
      <c r="B61" s="425"/>
      <c r="C61" s="357" t="s">
        <v>276</v>
      </c>
      <c r="D61" s="357"/>
      <c r="E61" s="357"/>
      <c r="F61" s="357"/>
      <c r="G61" s="357"/>
      <c r="H61" s="357"/>
      <c r="I61" s="357"/>
      <c r="J61" s="357"/>
      <c r="X61" s="2"/>
    </row>
    <row r="62" spans="1:73" ht="24" customHeight="1">
      <c r="A62" s="33">
        <v>1</v>
      </c>
      <c r="B62" s="49" t="s">
        <v>385</v>
      </c>
      <c r="C62" s="33">
        <v>5</v>
      </c>
      <c r="D62" s="66"/>
      <c r="E62" s="31"/>
      <c r="F62" s="30">
        <v>17697</v>
      </c>
      <c r="G62" s="33">
        <v>2.92</v>
      </c>
      <c r="H62" s="31">
        <f t="shared" ref="H62:H75" si="19">F62*G62</f>
        <v>51675.24</v>
      </c>
      <c r="I62" s="31">
        <v>10</v>
      </c>
      <c r="J62" s="31">
        <f t="shared" ref="J62:J75" si="20">F62*G62*I62/100</f>
        <v>5167.5239999999994</v>
      </c>
      <c r="K62" s="31"/>
      <c r="L62" s="43">
        <f t="shared" ref="L62:L75" si="21">K62*F62/100</f>
        <v>0</v>
      </c>
      <c r="M62" s="43"/>
      <c r="N62" s="43">
        <f t="shared" ref="N62:N75" si="22">F62*M62/100</f>
        <v>0</v>
      </c>
      <c r="O62" s="31"/>
      <c r="P62" s="31">
        <f t="shared" ref="P62:P75" si="23">O62*F62/100</f>
        <v>0</v>
      </c>
      <c r="Q62" s="31">
        <f>H62+J62+L62+N62+P62</f>
        <v>56842.763999999996</v>
      </c>
      <c r="R62" s="228">
        <v>1</v>
      </c>
      <c r="S62" s="43">
        <f>Q62*R62</f>
        <v>56842.763999999996</v>
      </c>
      <c r="T62" s="28">
        <v>1.71</v>
      </c>
      <c r="U62" s="174">
        <f>H62*T62</f>
        <v>88364.660399999993</v>
      </c>
      <c r="V62" s="31">
        <f>(U62*1.1+L62+N62+P62)*R62</f>
        <v>97201.126440000007</v>
      </c>
    </row>
    <row r="63" spans="1:73" s="13" customFormat="1" ht="44.25" customHeight="1">
      <c r="A63" s="33">
        <v>2</v>
      </c>
      <c r="B63" s="49" t="s">
        <v>244</v>
      </c>
      <c r="C63" s="33">
        <v>4</v>
      </c>
      <c r="D63" s="66"/>
      <c r="E63" s="31"/>
      <c r="F63" s="30">
        <v>17697</v>
      </c>
      <c r="G63" s="33">
        <v>2.89</v>
      </c>
      <c r="H63" s="31">
        <f t="shared" si="19"/>
        <v>51144.33</v>
      </c>
      <c r="I63" s="31">
        <v>10</v>
      </c>
      <c r="J63" s="31">
        <f t="shared" si="20"/>
        <v>5114.4330000000009</v>
      </c>
      <c r="K63" s="31"/>
      <c r="L63" s="43">
        <f t="shared" si="21"/>
        <v>0</v>
      </c>
      <c r="M63" s="43"/>
      <c r="N63" s="43">
        <f t="shared" si="22"/>
        <v>0</v>
      </c>
      <c r="O63" s="31"/>
      <c r="P63" s="31">
        <f t="shared" si="23"/>
        <v>0</v>
      </c>
      <c r="Q63" s="31">
        <f>H63+J63+L63+N63+P63</f>
        <v>56258.763000000006</v>
      </c>
      <c r="R63" s="28">
        <v>0.25</v>
      </c>
      <c r="S63" s="43">
        <f>Q63*R63</f>
        <v>14064.690750000002</v>
      </c>
      <c r="T63" s="28">
        <v>1.71</v>
      </c>
      <c r="U63" s="174">
        <f>H63*T63</f>
        <v>87456.804300000003</v>
      </c>
      <c r="V63" s="31">
        <f>(U63*1.1+L63+N63+P63)*R63</f>
        <v>24050.621182500003</v>
      </c>
    </row>
    <row r="64" spans="1:73" s="13" customFormat="1" ht="25.8" customHeight="1">
      <c r="A64" s="33">
        <v>3</v>
      </c>
      <c r="B64" s="49" t="s">
        <v>239</v>
      </c>
      <c r="C64" s="33">
        <v>4</v>
      </c>
      <c r="D64" s="66"/>
      <c r="E64" s="31"/>
      <c r="F64" s="30">
        <v>17697</v>
      </c>
      <c r="G64" s="33">
        <v>2.89</v>
      </c>
      <c r="H64" s="31">
        <f t="shared" si="19"/>
        <v>51144.33</v>
      </c>
      <c r="I64" s="31">
        <v>10</v>
      </c>
      <c r="J64" s="31">
        <f t="shared" si="20"/>
        <v>5114.4330000000009</v>
      </c>
      <c r="K64" s="31"/>
      <c r="L64" s="43">
        <f t="shared" si="21"/>
        <v>0</v>
      </c>
      <c r="M64" s="43"/>
      <c r="N64" s="43">
        <f t="shared" si="22"/>
        <v>0</v>
      </c>
      <c r="O64" s="31"/>
      <c r="P64" s="31">
        <f t="shared" si="23"/>
        <v>0</v>
      </c>
      <c r="Q64" s="31">
        <f t="shared" ref="Q64:Q75" si="24">H64+J64+L64+N64+P64</f>
        <v>56258.763000000006</v>
      </c>
      <c r="R64" s="28">
        <v>1</v>
      </c>
      <c r="S64" s="43">
        <f t="shared" ref="S64:S75" si="25">Q64*R64</f>
        <v>56258.763000000006</v>
      </c>
      <c r="T64" s="28">
        <v>1.71</v>
      </c>
      <c r="U64" s="174">
        <f>H64*T64</f>
        <v>87456.804300000003</v>
      </c>
      <c r="V64" s="31">
        <f>(U64*1.1+L64+N64+P64)*R64</f>
        <v>96202.484730000011</v>
      </c>
    </row>
    <row r="65" spans="1:73" ht="21">
      <c r="A65" s="33">
        <v>4</v>
      </c>
      <c r="B65" s="49" t="s">
        <v>239</v>
      </c>
      <c r="C65" s="33">
        <v>4</v>
      </c>
      <c r="D65" s="66"/>
      <c r="E65" s="31"/>
      <c r="F65" s="30">
        <v>17697</v>
      </c>
      <c r="G65" s="33">
        <v>2.89</v>
      </c>
      <c r="H65" s="31">
        <f t="shared" si="19"/>
        <v>51144.33</v>
      </c>
      <c r="I65" s="31">
        <v>10</v>
      </c>
      <c r="J65" s="31">
        <f t="shared" si="20"/>
        <v>5114.4330000000009</v>
      </c>
      <c r="K65" s="31"/>
      <c r="L65" s="43">
        <f t="shared" si="21"/>
        <v>0</v>
      </c>
      <c r="M65" s="43"/>
      <c r="N65" s="43">
        <f t="shared" si="22"/>
        <v>0</v>
      </c>
      <c r="O65" s="31"/>
      <c r="P65" s="31">
        <f t="shared" si="23"/>
        <v>0</v>
      </c>
      <c r="Q65" s="31">
        <f t="shared" si="24"/>
        <v>56258.763000000006</v>
      </c>
      <c r="R65" s="28">
        <v>1</v>
      </c>
      <c r="S65" s="43">
        <f t="shared" si="25"/>
        <v>56258.763000000006</v>
      </c>
      <c r="T65" s="28">
        <v>1.71</v>
      </c>
      <c r="U65" s="174">
        <f>H65*T65</f>
        <v>87456.804300000003</v>
      </c>
      <c r="V65" s="31">
        <f>(U65*1.1+L65+N65+P65)*R65</f>
        <v>96202.484730000011</v>
      </c>
      <c r="X65" s="13"/>
    </row>
    <row r="66" spans="1:73" ht="26.25" customHeight="1">
      <c r="A66" s="33">
        <v>5</v>
      </c>
      <c r="B66" s="49" t="s">
        <v>240</v>
      </c>
      <c r="C66" s="33">
        <v>4</v>
      </c>
      <c r="D66" s="66"/>
      <c r="E66" s="37"/>
      <c r="F66" s="30">
        <v>17697</v>
      </c>
      <c r="G66" s="33">
        <v>2.89</v>
      </c>
      <c r="H66" s="31">
        <f t="shared" si="19"/>
        <v>51144.33</v>
      </c>
      <c r="I66" s="31">
        <v>10</v>
      </c>
      <c r="J66" s="31">
        <f t="shared" si="20"/>
        <v>5114.4330000000009</v>
      </c>
      <c r="K66" s="31"/>
      <c r="L66" s="43">
        <f t="shared" si="21"/>
        <v>0</v>
      </c>
      <c r="M66" s="43"/>
      <c r="N66" s="43">
        <f t="shared" si="22"/>
        <v>0</v>
      </c>
      <c r="O66" s="31"/>
      <c r="P66" s="31">
        <f t="shared" si="23"/>
        <v>0</v>
      </c>
      <c r="Q66" s="31">
        <f t="shared" si="24"/>
        <v>56258.763000000006</v>
      </c>
      <c r="R66" s="228">
        <v>0.25</v>
      </c>
      <c r="S66" s="43">
        <f t="shared" si="25"/>
        <v>14064.690750000002</v>
      </c>
      <c r="T66" s="28">
        <v>1.71</v>
      </c>
      <c r="U66" s="174">
        <f>H66*T66</f>
        <v>87456.804300000003</v>
      </c>
      <c r="V66" s="31">
        <f>(U66*1.1+L66+N66+P66)*R66</f>
        <v>24050.621182500003</v>
      </c>
      <c r="W66" s="6"/>
    </row>
    <row r="67" spans="1:73" ht="31.2">
      <c r="A67" s="33">
        <v>6</v>
      </c>
      <c r="B67" s="49" t="s">
        <v>241</v>
      </c>
      <c r="C67" s="33">
        <v>4</v>
      </c>
      <c r="D67" s="66"/>
      <c r="E67" s="37"/>
      <c r="F67" s="30">
        <v>17697</v>
      </c>
      <c r="G67" s="33">
        <v>2.89</v>
      </c>
      <c r="H67" s="31">
        <f t="shared" si="19"/>
        <v>51144.33</v>
      </c>
      <c r="I67" s="31">
        <v>10</v>
      </c>
      <c r="J67" s="31">
        <f t="shared" si="20"/>
        <v>5114.4330000000009</v>
      </c>
      <c r="K67" s="31"/>
      <c r="L67" s="43">
        <f t="shared" si="21"/>
        <v>0</v>
      </c>
      <c r="M67" s="43"/>
      <c r="N67" s="43">
        <f t="shared" si="22"/>
        <v>0</v>
      </c>
      <c r="O67" s="31"/>
      <c r="P67" s="31">
        <f t="shared" si="23"/>
        <v>0</v>
      </c>
      <c r="Q67" s="31">
        <f t="shared" si="24"/>
        <v>56258.763000000006</v>
      </c>
      <c r="R67" s="28">
        <v>1</v>
      </c>
      <c r="S67" s="43">
        <f t="shared" si="25"/>
        <v>56258.763000000006</v>
      </c>
      <c r="T67" s="28">
        <v>1.71</v>
      </c>
      <c r="U67" s="174">
        <f>H67*T67</f>
        <v>87456.804300000003</v>
      </c>
      <c r="V67" s="31">
        <f>(U67*1.1+L67+N67+P67)*R67</f>
        <v>96202.484730000011</v>
      </c>
      <c r="W67" s="6"/>
    </row>
    <row r="68" spans="1:73" ht="27" customHeight="1">
      <c r="A68" s="33">
        <v>7</v>
      </c>
      <c r="B68" s="49" t="s">
        <v>242</v>
      </c>
      <c r="C68" s="33">
        <v>4</v>
      </c>
      <c r="D68" s="66"/>
      <c r="E68" s="37"/>
      <c r="F68" s="30">
        <v>17697</v>
      </c>
      <c r="G68" s="33">
        <v>2.89</v>
      </c>
      <c r="H68" s="31">
        <f t="shared" si="19"/>
        <v>51144.33</v>
      </c>
      <c r="I68" s="31">
        <v>10</v>
      </c>
      <c r="J68" s="31">
        <f t="shared" si="20"/>
        <v>5114.4330000000009</v>
      </c>
      <c r="K68" s="31"/>
      <c r="L68" s="43">
        <f t="shared" si="21"/>
        <v>0</v>
      </c>
      <c r="M68" s="43"/>
      <c r="N68" s="43">
        <f t="shared" si="22"/>
        <v>0</v>
      </c>
      <c r="O68" s="31"/>
      <c r="P68" s="31">
        <f t="shared" si="23"/>
        <v>0</v>
      </c>
      <c r="Q68" s="31">
        <f t="shared" si="24"/>
        <v>56258.763000000006</v>
      </c>
      <c r="R68" s="28">
        <v>0.5</v>
      </c>
      <c r="S68" s="43">
        <f t="shared" si="25"/>
        <v>28129.381500000003</v>
      </c>
      <c r="T68" s="28">
        <v>1.71</v>
      </c>
      <c r="U68" s="174">
        <f>H68*T68</f>
        <v>87456.804300000003</v>
      </c>
      <c r="V68" s="31">
        <f>(U68*1.1+L68+N68+P68)*R68</f>
        <v>48101.242365000006</v>
      </c>
      <c r="W68" s="6"/>
    </row>
    <row r="69" spans="1:73" ht="33.75" customHeight="1">
      <c r="A69" s="33">
        <v>8</v>
      </c>
      <c r="B69" s="49" t="s">
        <v>242</v>
      </c>
      <c r="C69" s="33">
        <v>4</v>
      </c>
      <c r="D69" s="41"/>
      <c r="E69" s="31"/>
      <c r="F69" s="30">
        <v>17697</v>
      </c>
      <c r="G69" s="33">
        <v>2.89</v>
      </c>
      <c r="H69" s="31">
        <f t="shared" si="19"/>
        <v>51144.33</v>
      </c>
      <c r="I69" s="31">
        <v>10</v>
      </c>
      <c r="J69" s="31">
        <f t="shared" si="20"/>
        <v>5114.4330000000009</v>
      </c>
      <c r="K69" s="31"/>
      <c r="L69" s="43">
        <f t="shared" si="21"/>
        <v>0</v>
      </c>
      <c r="M69" s="43"/>
      <c r="N69" s="43">
        <f t="shared" si="22"/>
        <v>0</v>
      </c>
      <c r="O69" s="31"/>
      <c r="P69" s="31">
        <f t="shared" si="23"/>
        <v>0</v>
      </c>
      <c r="Q69" s="31">
        <f t="shared" si="24"/>
        <v>56258.763000000006</v>
      </c>
      <c r="R69" s="28">
        <v>1.25</v>
      </c>
      <c r="S69" s="43">
        <f t="shared" si="25"/>
        <v>70323.453750000015</v>
      </c>
      <c r="T69" s="28">
        <v>1.71</v>
      </c>
      <c r="U69" s="174">
        <f>H69*T69</f>
        <v>87456.804300000003</v>
      </c>
      <c r="V69" s="31">
        <f>(U69*1.1+L69+N69+P69)*R69</f>
        <v>120253.10591250002</v>
      </c>
      <c r="W69" s="6"/>
    </row>
    <row r="70" spans="1:73" ht="24.75" customHeight="1">
      <c r="A70" s="33">
        <v>9</v>
      </c>
      <c r="B70" s="49" t="s">
        <v>242</v>
      </c>
      <c r="C70" s="33">
        <v>4</v>
      </c>
      <c r="D70" s="41"/>
      <c r="E70" s="31"/>
      <c r="F70" s="30">
        <v>17697</v>
      </c>
      <c r="G70" s="33">
        <v>2.89</v>
      </c>
      <c r="H70" s="31">
        <f t="shared" si="19"/>
        <v>51144.33</v>
      </c>
      <c r="I70" s="31">
        <v>10</v>
      </c>
      <c r="J70" s="31">
        <f t="shared" si="20"/>
        <v>5114.4330000000009</v>
      </c>
      <c r="K70" s="31"/>
      <c r="L70" s="43">
        <f t="shared" si="21"/>
        <v>0</v>
      </c>
      <c r="M70" s="43"/>
      <c r="N70" s="43">
        <f t="shared" si="22"/>
        <v>0</v>
      </c>
      <c r="O70" s="31"/>
      <c r="P70" s="31">
        <f t="shared" si="23"/>
        <v>0</v>
      </c>
      <c r="Q70" s="31">
        <f t="shared" si="24"/>
        <v>56258.763000000006</v>
      </c>
      <c r="R70" s="28">
        <v>1.75</v>
      </c>
      <c r="S70" s="43">
        <f t="shared" si="25"/>
        <v>98452.835250000004</v>
      </c>
      <c r="T70" s="28">
        <v>1.71</v>
      </c>
      <c r="U70" s="174">
        <f>H70*T70</f>
        <v>87456.804300000003</v>
      </c>
      <c r="V70" s="31">
        <f>(U70*1.1+L70+N70+P70)*R70</f>
        <v>168354.34827750002</v>
      </c>
      <c r="W70" s="6"/>
    </row>
    <row r="71" spans="1:73" ht="27.75" customHeight="1">
      <c r="A71" s="33">
        <v>10</v>
      </c>
      <c r="B71" s="49" t="s">
        <v>242</v>
      </c>
      <c r="C71" s="33">
        <v>4</v>
      </c>
      <c r="D71" s="32"/>
      <c r="E71" s="31"/>
      <c r="F71" s="30">
        <v>17697</v>
      </c>
      <c r="G71" s="33">
        <v>2.89</v>
      </c>
      <c r="H71" s="31">
        <f t="shared" si="19"/>
        <v>51144.33</v>
      </c>
      <c r="I71" s="31">
        <v>10</v>
      </c>
      <c r="J71" s="31">
        <f t="shared" si="20"/>
        <v>5114.4330000000009</v>
      </c>
      <c r="K71" s="31"/>
      <c r="L71" s="43">
        <f t="shared" si="21"/>
        <v>0</v>
      </c>
      <c r="M71" s="43"/>
      <c r="N71" s="43">
        <f t="shared" si="22"/>
        <v>0</v>
      </c>
      <c r="O71" s="31"/>
      <c r="P71" s="31">
        <f t="shared" si="23"/>
        <v>0</v>
      </c>
      <c r="Q71" s="31">
        <f t="shared" si="24"/>
        <v>56258.763000000006</v>
      </c>
      <c r="R71" s="30">
        <v>0.75</v>
      </c>
      <c r="S71" s="43">
        <f t="shared" si="25"/>
        <v>42194.072250000005</v>
      </c>
      <c r="T71" s="28">
        <v>1.71</v>
      </c>
      <c r="U71" s="174">
        <f>H71*T71</f>
        <v>87456.804300000003</v>
      </c>
      <c r="V71" s="31">
        <f>(U71*1.1+L71+N71+P71)*R71</f>
        <v>72151.863547500005</v>
      </c>
      <c r="W71" s="6"/>
    </row>
    <row r="72" spans="1:73" ht="23.4" customHeight="1">
      <c r="A72" s="33">
        <v>11</v>
      </c>
      <c r="B72" s="49" t="s">
        <v>242</v>
      </c>
      <c r="C72" s="33">
        <v>4</v>
      </c>
      <c r="D72" s="32"/>
      <c r="E72" s="31"/>
      <c r="F72" s="30">
        <v>17697</v>
      </c>
      <c r="G72" s="33">
        <v>2.89</v>
      </c>
      <c r="H72" s="31">
        <f t="shared" si="19"/>
        <v>51144.33</v>
      </c>
      <c r="I72" s="31">
        <v>10</v>
      </c>
      <c r="J72" s="31">
        <f t="shared" si="20"/>
        <v>5114.4330000000009</v>
      </c>
      <c r="K72" s="31"/>
      <c r="L72" s="43">
        <f t="shared" si="21"/>
        <v>0</v>
      </c>
      <c r="M72" s="43"/>
      <c r="N72" s="43">
        <f t="shared" si="22"/>
        <v>0</v>
      </c>
      <c r="O72" s="31"/>
      <c r="P72" s="31">
        <f t="shared" si="23"/>
        <v>0</v>
      </c>
      <c r="Q72" s="31">
        <f t="shared" si="24"/>
        <v>56258.763000000006</v>
      </c>
      <c r="R72" s="30">
        <v>0.75</v>
      </c>
      <c r="S72" s="43">
        <f t="shared" si="25"/>
        <v>42194.072250000005</v>
      </c>
      <c r="T72" s="28">
        <v>1.71</v>
      </c>
      <c r="U72" s="174">
        <f>H72*T72</f>
        <v>87456.804300000003</v>
      </c>
      <c r="V72" s="31">
        <f>(U72*1.1+L72+N72+P72)*R72</f>
        <v>72151.863547500005</v>
      </c>
      <c r="W72" s="6"/>
    </row>
    <row r="73" spans="1:73" s="13" customFormat="1" ht="25.5" customHeight="1">
      <c r="A73" s="33">
        <v>12</v>
      </c>
      <c r="B73" s="49" t="s">
        <v>245</v>
      </c>
      <c r="C73" s="33">
        <v>4</v>
      </c>
      <c r="D73" s="28"/>
      <c r="E73" s="31"/>
      <c r="F73" s="30">
        <v>17697</v>
      </c>
      <c r="G73" s="33">
        <v>2.89</v>
      </c>
      <c r="H73" s="31">
        <f t="shared" si="19"/>
        <v>51144.33</v>
      </c>
      <c r="I73" s="31">
        <v>10</v>
      </c>
      <c r="J73" s="31">
        <f t="shared" si="20"/>
        <v>5114.4330000000009</v>
      </c>
      <c r="K73" s="31"/>
      <c r="L73" s="43">
        <f t="shared" si="21"/>
        <v>0</v>
      </c>
      <c r="M73" s="43"/>
      <c r="N73" s="43">
        <f t="shared" si="22"/>
        <v>0</v>
      </c>
      <c r="O73" s="31"/>
      <c r="P73" s="31">
        <f t="shared" si="23"/>
        <v>0</v>
      </c>
      <c r="Q73" s="31">
        <f t="shared" si="24"/>
        <v>56258.763000000006</v>
      </c>
      <c r="R73" s="30">
        <v>1.75</v>
      </c>
      <c r="S73" s="43">
        <f t="shared" si="25"/>
        <v>98452.835250000004</v>
      </c>
      <c r="T73" s="28">
        <v>1.71</v>
      </c>
      <c r="U73" s="174">
        <f>H73*T73</f>
        <v>87456.804300000003</v>
      </c>
      <c r="V73" s="31">
        <f>(U73*1.1+L73+N73+P73)*R73</f>
        <v>168354.34827750002</v>
      </c>
      <c r="W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</row>
    <row r="74" spans="1:73" s="13" customFormat="1" ht="25.5" customHeight="1">
      <c r="A74" s="33">
        <v>13</v>
      </c>
      <c r="B74" s="49" t="s">
        <v>245</v>
      </c>
      <c r="C74" s="33">
        <v>4</v>
      </c>
      <c r="D74" s="28"/>
      <c r="E74" s="31"/>
      <c r="F74" s="30">
        <v>17697</v>
      </c>
      <c r="G74" s="33">
        <v>2.89</v>
      </c>
      <c r="H74" s="31">
        <f t="shared" si="19"/>
        <v>51144.33</v>
      </c>
      <c r="I74" s="31">
        <v>10</v>
      </c>
      <c r="J74" s="31">
        <f t="shared" si="20"/>
        <v>5114.4330000000009</v>
      </c>
      <c r="K74" s="31"/>
      <c r="L74" s="43">
        <f t="shared" si="21"/>
        <v>0</v>
      </c>
      <c r="M74" s="43"/>
      <c r="N74" s="43">
        <f t="shared" si="22"/>
        <v>0</v>
      </c>
      <c r="O74" s="31"/>
      <c r="P74" s="31">
        <f t="shared" si="23"/>
        <v>0</v>
      </c>
      <c r="Q74" s="31">
        <f t="shared" si="24"/>
        <v>56258.763000000006</v>
      </c>
      <c r="R74" s="30">
        <v>1.75</v>
      </c>
      <c r="S74" s="43">
        <f t="shared" si="25"/>
        <v>98452.835250000004</v>
      </c>
      <c r="T74" s="28">
        <v>1.71</v>
      </c>
      <c r="U74" s="174">
        <f>H74*T74</f>
        <v>87456.804300000003</v>
      </c>
      <c r="V74" s="31">
        <f>(U74*1.1+L74+N74+P74)*R74</f>
        <v>168354.34827750002</v>
      </c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</row>
    <row r="75" spans="1:73" s="13" customFormat="1" ht="25.5" customHeight="1">
      <c r="A75" s="33">
        <v>14</v>
      </c>
      <c r="B75" s="49" t="s">
        <v>245</v>
      </c>
      <c r="C75" s="33">
        <v>4</v>
      </c>
      <c r="D75" s="28"/>
      <c r="E75" s="31"/>
      <c r="F75" s="30">
        <v>17697</v>
      </c>
      <c r="G75" s="33">
        <v>2.89</v>
      </c>
      <c r="H75" s="31">
        <f t="shared" si="19"/>
        <v>51144.33</v>
      </c>
      <c r="I75" s="31">
        <v>10</v>
      </c>
      <c r="J75" s="31">
        <f t="shared" si="20"/>
        <v>5114.4330000000009</v>
      </c>
      <c r="K75" s="31"/>
      <c r="L75" s="43">
        <f t="shared" si="21"/>
        <v>0</v>
      </c>
      <c r="M75" s="43"/>
      <c r="N75" s="43">
        <f t="shared" si="22"/>
        <v>0</v>
      </c>
      <c r="O75" s="31"/>
      <c r="P75" s="31">
        <f t="shared" si="23"/>
        <v>0</v>
      </c>
      <c r="Q75" s="31">
        <f t="shared" si="24"/>
        <v>56258.763000000006</v>
      </c>
      <c r="R75" s="30">
        <v>7.25</v>
      </c>
      <c r="S75" s="43">
        <f t="shared" si="25"/>
        <v>407876.03175000002</v>
      </c>
      <c r="T75" s="28">
        <v>1.71</v>
      </c>
      <c r="U75" s="174">
        <f>H75*T75</f>
        <v>87456.804300000003</v>
      </c>
      <c r="V75" s="31">
        <f>(U75*1.1+L75+N75+P75)*R75</f>
        <v>697468.0142925001</v>
      </c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</row>
    <row r="76" spans="1:73">
      <c r="A76" s="32"/>
      <c r="B76" s="426" t="s">
        <v>3</v>
      </c>
      <c r="C76" s="32"/>
      <c r="D76" s="32"/>
      <c r="E76" s="36"/>
      <c r="F76" s="30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108">
        <f>SUM(R62:R75)</f>
        <v>20.25</v>
      </c>
      <c r="S76" s="88">
        <f>SUM(S62:S75)</f>
        <v>1139823.9517500002</v>
      </c>
      <c r="T76" s="108"/>
      <c r="U76" s="88"/>
      <c r="V76" s="88">
        <f>SUM(V62:V75)</f>
        <v>1949098.9574925001</v>
      </c>
      <c r="X76" s="2"/>
    </row>
    <row r="77" spans="1:73">
      <c r="A77" s="129"/>
      <c r="B77" s="428"/>
      <c r="C77" s="129"/>
      <c r="D77" s="129"/>
      <c r="E77" s="104"/>
      <c r="F77" s="131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105"/>
      <c r="S77" s="95"/>
      <c r="T77" s="101"/>
      <c r="V77" s="101"/>
    </row>
    <row r="78" spans="1:73">
      <c r="A78" s="129"/>
      <c r="B78" s="428"/>
      <c r="C78" s="357" t="s">
        <v>82</v>
      </c>
      <c r="D78" s="357"/>
      <c r="E78" s="357"/>
      <c r="F78" s="357"/>
      <c r="G78" s="357"/>
      <c r="H78" s="357"/>
      <c r="I78" s="25"/>
      <c r="J78" s="25"/>
      <c r="K78" s="25"/>
      <c r="L78" s="25"/>
      <c r="M78" s="25"/>
      <c r="N78" s="25"/>
      <c r="O78" s="25"/>
      <c r="P78" s="25"/>
      <c r="Q78" s="25"/>
      <c r="R78" s="105"/>
      <c r="S78" s="95"/>
      <c r="T78" s="101"/>
      <c r="V78" s="101"/>
    </row>
    <row r="79" spans="1:73" ht="41.4">
      <c r="A79" s="32">
        <v>1</v>
      </c>
      <c r="B79" s="49" t="s">
        <v>271</v>
      </c>
      <c r="C79" s="33">
        <v>4</v>
      </c>
      <c r="D79" s="41"/>
      <c r="E79" s="31"/>
      <c r="F79" s="30">
        <v>17697</v>
      </c>
      <c r="G79" s="33">
        <v>2.89</v>
      </c>
      <c r="H79" s="31">
        <f>F79*G79</f>
        <v>51144.33</v>
      </c>
      <c r="I79" s="31">
        <v>10</v>
      </c>
      <c r="J79" s="31">
        <f>F79*G79*I79/100</f>
        <v>5114.4330000000009</v>
      </c>
      <c r="K79" s="31">
        <v>20</v>
      </c>
      <c r="L79" s="43">
        <f>K79*F79/100</f>
        <v>3539.4</v>
      </c>
      <c r="M79" s="43"/>
      <c r="N79" s="43">
        <f>F79*M79/100</f>
        <v>0</v>
      </c>
      <c r="O79" s="31"/>
      <c r="P79" s="31">
        <f>O79*F79/100</f>
        <v>0</v>
      </c>
      <c r="Q79" s="31">
        <f>H79+J79+L79+N79+P79</f>
        <v>59798.163000000008</v>
      </c>
      <c r="R79" s="83">
        <v>1.75</v>
      </c>
      <c r="S79" s="43">
        <f>Q79*R79</f>
        <v>104646.78525000002</v>
      </c>
      <c r="T79" s="28">
        <v>1.71</v>
      </c>
      <c r="U79" s="174">
        <f>H79*T79</f>
        <v>87456.804300000003</v>
      </c>
      <c r="V79" s="31">
        <f>(U79*1.1+L79+N79+P79)*R79</f>
        <v>174548.2982775</v>
      </c>
    </row>
    <row r="80" spans="1:73" ht="41.4">
      <c r="A80" s="32">
        <v>2</v>
      </c>
      <c r="B80" s="49" t="s">
        <v>271</v>
      </c>
      <c r="C80" s="33">
        <v>4</v>
      </c>
      <c r="D80" s="41"/>
      <c r="E80" s="31"/>
      <c r="F80" s="30">
        <v>17697</v>
      </c>
      <c r="G80" s="33">
        <v>2.89</v>
      </c>
      <c r="H80" s="31">
        <f>F80*G80</f>
        <v>51144.33</v>
      </c>
      <c r="I80" s="31">
        <v>10</v>
      </c>
      <c r="J80" s="31">
        <f>F80*G80*I80/100</f>
        <v>5114.4330000000009</v>
      </c>
      <c r="K80" s="31">
        <v>20</v>
      </c>
      <c r="L80" s="43">
        <f>K80*F80/100</f>
        <v>3539.4</v>
      </c>
      <c r="M80" s="43"/>
      <c r="N80" s="43">
        <f>F80*M80/100</f>
        <v>0</v>
      </c>
      <c r="O80" s="31"/>
      <c r="P80" s="31">
        <f>O80*F80/100</f>
        <v>0</v>
      </c>
      <c r="Q80" s="31">
        <f>H80+J80+L80+N80+P80</f>
        <v>59798.163000000008</v>
      </c>
      <c r="R80" s="83">
        <v>0.75</v>
      </c>
      <c r="S80" s="43">
        <f>Q80*R80</f>
        <v>44848.622250000008</v>
      </c>
      <c r="T80" s="28">
        <v>1.71</v>
      </c>
      <c r="U80" s="174">
        <f>H80*T80</f>
        <v>87456.804300000003</v>
      </c>
      <c r="V80" s="31">
        <f>(U80*1.1+L80+N80+P80)*R80</f>
        <v>74806.413547500008</v>
      </c>
    </row>
    <row r="81" spans="1:24" s="13" customFormat="1" ht="41.4">
      <c r="A81" s="32">
        <v>3</v>
      </c>
      <c r="B81" s="49" t="s">
        <v>271</v>
      </c>
      <c r="C81" s="33">
        <v>4</v>
      </c>
      <c r="D81" s="66"/>
      <c r="E81" s="32"/>
      <c r="F81" s="30">
        <v>17697</v>
      </c>
      <c r="G81" s="33">
        <v>2.89</v>
      </c>
      <c r="H81" s="31">
        <f>F81*G81</f>
        <v>51144.33</v>
      </c>
      <c r="I81" s="31">
        <v>10</v>
      </c>
      <c r="J81" s="31">
        <f>F81*G81*I81/100</f>
        <v>5114.4330000000009</v>
      </c>
      <c r="K81" s="31">
        <v>20</v>
      </c>
      <c r="L81" s="43">
        <f>K81*F81/100</f>
        <v>3539.4</v>
      </c>
      <c r="M81" s="43"/>
      <c r="N81" s="43">
        <f>F81*M81/100</f>
        <v>0</v>
      </c>
      <c r="O81" s="31"/>
      <c r="P81" s="31">
        <f>O81*F81/100</f>
        <v>0</v>
      </c>
      <c r="Q81" s="31">
        <f>H81+J81+L81+N81+P81</f>
        <v>59798.163000000008</v>
      </c>
      <c r="R81" s="83">
        <v>0.5</v>
      </c>
      <c r="S81" s="43">
        <f>Q81*R81</f>
        <v>29899.081500000004</v>
      </c>
      <c r="T81" s="28">
        <v>1.71</v>
      </c>
      <c r="U81" s="174">
        <f>H81*T81</f>
        <v>87456.804300000003</v>
      </c>
      <c r="V81" s="31">
        <f>(U81*1.1+L81+N81+P81)*R81</f>
        <v>49870.942365000003</v>
      </c>
      <c r="X81" s="1"/>
    </row>
    <row r="82" spans="1:24" ht="41.4">
      <c r="A82" s="32">
        <v>4</v>
      </c>
      <c r="B82" s="49" t="s">
        <v>271</v>
      </c>
      <c r="C82" s="33">
        <v>4</v>
      </c>
      <c r="D82" s="66"/>
      <c r="E82" s="37"/>
      <c r="F82" s="30">
        <v>17697</v>
      </c>
      <c r="G82" s="33">
        <v>2.89</v>
      </c>
      <c r="H82" s="31">
        <f>F82*G82</f>
        <v>51144.33</v>
      </c>
      <c r="I82" s="31">
        <v>10</v>
      </c>
      <c r="J82" s="31">
        <f>F82*G82*I82/100</f>
        <v>5114.4330000000009</v>
      </c>
      <c r="K82" s="31">
        <v>20</v>
      </c>
      <c r="L82" s="43">
        <f>K82*F82/100</f>
        <v>3539.4</v>
      </c>
      <c r="M82" s="43"/>
      <c r="N82" s="43">
        <f>F82*M82/100</f>
        <v>0</v>
      </c>
      <c r="O82" s="31"/>
      <c r="P82" s="31">
        <f>O82*F82/100</f>
        <v>0</v>
      </c>
      <c r="Q82" s="31">
        <f>H82+J82+L82+N82+P82</f>
        <v>59798.163000000008</v>
      </c>
      <c r="R82" s="83">
        <v>1.75</v>
      </c>
      <c r="S82" s="43">
        <f>Q82*R82</f>
        <v>104646.78525000002</v>
      </c>
      <c r="T82" s="28">
        <v>1.71</v>
      </c>
      <c r="U82" s="174">
        <f>H82*T82</f>
        <v>87456.804300000003</v>
      </c>
      <c r="V82" s="31">
        <f>(U82*1.1+L82+N82+P82)*R82</f>
        <v>174548.2982775</v>
      </c>
      <c r="W82" s="6"/>
      <c r="X82" s="13"/>
    </row>
    <row r="83" spans="1:24">
      <c r="A83" s="32"/>
      <c r="B83" s="426" t="s">
        <v>3</v>
      </c>
      <c r="C83" s="32"/>
      <c r="D83" s="32"/>
      <c r="E83" s="36"/>
      <c r="F83" s="30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108">
        <f>SUM(R79:R82)</f>
        <v>4.75</v>
      </c>
      <c r="S83" s="88">
        <f>SUM(S79:S82)</f>
        <v>284041.27425000002</v>
      </c>
      <c r="T83" s="88"/>
      <c r="U83" s="88"/>
      <c r="V83" s="88">
        <f>SUM(V79:V82)</f>
        <v>473773.9524675</v>
      </c>
    </row>
    <row r="84" spans="1:24">
      <c r="A84" s="129"/>
      <c r="B84" s="428"/>
      <c r="C84" s="129"/>
      <c r="D84" s="129"/>
      <c r="E84" s="104"/>
      <c r="F84" s="131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05"/>
      <c r="S84" s="95"/>
      <c r="T84" s="101"/>
      <c r="V84" s="101"/>
    </row>
    <row r="85" spans="1:24">
      <c r="A85" s="126"/>
      <c r="B85" s="425"/>
      <c r="C85" s="357" t="s">
        <v>352</v>
      </c>
      <c r="D85" s="357"/>
      <c r="E85" s="357"/>
      <c r="F85" s="357"/>
      <c r="G85" s="357"/>
      <c r="H85" s="357"/>
      <c r="I85" s="357"/>
      <c r="J85" s="357"/>
      <c r="T85" s="101"/>
      <c r="V85" s="101"/>
    </row>
    <row r="86" spans="1:24">
      <c r="A86" s="32">
        <v>1</v>
      </c>
      <c r="B86" s="49" t="s">
        <v>236</v>
      </c>
      <c r="C86" s="33">
        <v>5</v>
      </c>
      <c r="D86" s="37"/>
      <c r="E86" s="31"/>
      <c r="F86" s="30">
        <v>17697</v>
      </c>
      <c r="G86" s="33">
        <v>2.92</v>
      </c>
      <c r="H86" s="133">
        <f t="shared" ref="H86:H105" si="26">F86*G86</f>
        <v>51675.24</v>
      </c>
      <c r="I86" s="31">
        <v>10</v>
      </c>
      <c r="J86" s="31">
        <f t="shared" ref="J86:J105" si="27">F86*G86*I86/100</f>
        <v>5167.5239999999994</v>
      </c>
      <c r="K86" s="31"/>
      <c r="L86" s="43">
        <f t="shared" ref="L86:L105" si="28">K86*F86/100</f>
        <v>0</v>
      </c>
      <c r="M86" s="43"/>
      <c r="N86" s="43"/>
      <c r="O86" s="31"/>
      <c r="P86" s="31">
        <f t="shared" ref="P86:P105" si="29">O86*F86/100</f>
        <v>0</v>
      </c>
      <c r="Q86" s="31">
        <f>H86+L86+N86+P86+J86</f>
        <v>56842.763999999996</v>
      </c>
      <c r="R86" s="228">
        <v>1</v>
      </c>
      <c r="S86" s="43">
        <f t="shared" ref="S86:S105" si="30">Q86*R86</f>
        <v>56842.763999999996</v>
      </c>
      <c r="T86" s="28">
        <v>1.71</v>
      </c>
      <c r="U86" s="174">
        <f>H86*T86</f>
        <v>88364.660399999993</v>
      </c>
      <c r="V86" s="31">
        <f>(U86*1.1+L86+N86+P86)*R86</f>
        <v>97201.126440000007</v>
      </c>
    </row>
    <row r="87" spans="1:24" ht="21">
      <c r="A87" s="32">
        <v>2</v>
      </c>
      <c r="B87" s="49" t="s">
        <v>242</v>
      </c>
      <c r="C87" s="33">
        <v>4</v>
      </c>
      <c r="D87" s="37"/>
      <c r="E87" s="31"/>
      <c r="F87" s="30">
        <v>17697</v>
      </c>
      <c r="G87" s="33">
        <v>2.89</v>
      </c>
      <c r="H87" s="133">
        <f t="shared" si="26"/>
        <v>51144.33</v>
      </c>
      <c r="I87" s="31">
        <v>10</v>
      </c>
      <c r="J87" s="31">
        <f t="shared" si="27"/>
        <v>5114.4330000000009</v>
      </c>
      <c r="K87" s="31"/>
      <c r="L87" s="43">
        <f t="shared" si="28"/>
        <v>0</v>
      </c>
      <c r="M87" s="43"/>
      <c r="N87" s="43"/>
      <c r="O87" s="31"/>
      <c r="P87" s="31">
        <f t="shared" si="29"/>
        <v>0</v>
      </c>
      <c r="Q87" s="31">
        <f t="shared" ref="Q87:Q105" si="31">H87+L87+N87+P87+J87</f>
        <v>56258.763000000006</v>
      </c>
      <c r="R87" s="228">
        <v>0.75</v>
      </c>
      <c r="S87" s="43">
        <f t="shared" si="30"/>
        <v>42194.072250000005</v>
      </c>
      <c r="T87" s="28">
        <v>1.71</v>
      </c>
      <c r="U87" s="174">
        <f>H87*T87</f>
        <v>87456.804300000003</v>
      </c>
      <c r="V87" s="31">
        <f>(U87*1.1+L87+N87+P87)*R87</f>
        <v>72151.863547500005</v>
      </c>
    </row>
    <row r="88" spans="1:24" ht="31.2">
      <c r="A88" s="32">
        <v>3</v>
      </c>
      <c r="B88" s="49" t="s">
        <v>237</v>
      </c>
      <c r="C88" s="33">
        <v>4</v>
      </c>
      <c r="D88" s="37"/>
      <c r="E88" s="31"/>
      <c r="F88" s="30">
        <v>17697</v>
      </c>
      <c r="G88" s="33">
        <v>2.89</v>
      </c>
      <c r="H88" s="133">
        <f t="shared" si="26"/>
        <v>51144.33</v>
      </c>
      <c r="I88" s="31">
        <v>10</v>
      </c>
      <c r="J88" s="31">
        <f t="shared" si="27"/>
        <v>5114.4330000000009</v>
      </c>
      <c r="K88" s="31"/>
      <c r="L88" s="43">
        <f t="shared" si="28"/>
        <v>0</v>
      </c>
      <c r="M88" s="43"/>
      <c r="N88" s="43"/>
      <c r="O88" s="31"/>
      <c r="P88" s="31">
        <f t="shared" si="29"/>
        <v>0</v>
      </c>
      <c r="Q88" s="31">
        <f t="shared" si="31"/>
        <v>56258.763000000006</v>
      </c>
      <c r="R88" s="228">
        <v>1.75</v>
      </c>
      <c r="S88" s="43">
        <f t="shared" si="30"/>
        <v>98452.835250000004</v>
      </c>
      <c r="T88" s="28">
        <v>1.71</v>
      </c>
      <c r="U88" s="174">
        <f>H88*T88</f>
        <v>87456.804300000003</v>
      </c>
      <c r="V88" s="31">
        <f>(U88*1.1+L88+N88+P88)*R88</f>
        <v>168354.34827750002</v>
      </c>
    </row>
    <row r="89" spans="1:24" ht="31.2">
      <c r="A89" s="32">
        <v>4</v>
      </c>
      <c r="B89" s="49" t="s">
        <v>237</v>
      </c>
      <c r="C89" s="33">
        <v>4</v>
      </c>
      <c r="D89" s="28"/>
      <c r="E89" s="31"/>
      <c r="F89" s="30">
        <v>17697</v>
      </c>
      <c r="G89" s="33">
        <v>2.89</v>
      </c>
      <c r="H89" s="133">
        <f>F89*G89</f>
        <v>51144.33</v>
      </c>
      <c r="I89" s="31">
        <v>10</v>
      </c>
      <c r="J89" s="31">
        <f>F89*G89*I89/100</f>
        <v>5114.4330000000009</v>
      </c>
      <c r="K89" s="31"/>
      <c r="L89" s="43">
        <f>K89*F89/100</f>
        <v>0</v>
      </c>
      <c r="M89" s="43"/>
      <c r="N89" s="43"/>
      <c r="O89" s="31"/>
      <c r="P89" s="31">
        <f>O89*F89/100</f>
        <v>0</v>
      </c>
      <c r="Q89" s="31">
        <f>H89+L89+N89+P89+J89</f>
        <v>56258.763000000006</v>
      </c>
      <c r="R89" s="28">
        <v>1</v>
      </c>
      <c r="S89" s="43">
        <f>Q89*R89</f>
        <v>56258.763000000006</v>
      </c>
      <c r="T89" s="28">
        <v>1.71</v>
      </c>
      <c r="U89" s="174">
        <f>H89*T89</f>
        <v>87456.804300000003</v>
      </c>
      <c r="V89" s="31">
        <f>(U89*1.1+L89+N89+P89)*R89</f>
        <v>96202.484730000011</v>
      </c>
      <c r="W89" s="13"/>
    </row>
    <row r="90" spans="1:24" s="13" customFormat="1" ht="21">
      <c r="A90" s="32">
        <v>5</v>
      </c>
      <c r="B90" s="49" t="s">
        <v>239</v>
      </c>
      <c r="C90" s="33">
        <v>4</v>
      </c>
      <c r="D90" s="28"/>
      <c r="E90" s="31"/>
      <c r="F90" s="30">
        <v>17697</v>
      </c>
      <c r="G90" s="33">
        <v>2.89</v>
      </c>
      <c r="H90" s="133">
        <f t="shared" si="26"/>
        <v>51144.33</v>
      </c>
      <c r="I90" s="31">
        <v>10</v>
      </c>
      <c r="J90" s="31">
        <f t="shared" si="27"/>
        <v>5114.4330000000009</v>
      </c>
      <c r="K90" s="31"/>
      <c r="L90" s="43">
        <f t="shared" si="28"/>
        <v>0</v>
      </c>
      <c r="M90" s="43"/>
      <c r="N90" s="43"/>
      <c r="O90" s="31"/>
      <c r="P90" s="31">
        <f t="shared" si="29"/>
        <v>0</v>
      </c>
      <c r="Q90" s="31">
        <f t="shared" si="31"/>
        <v>56258.763000000006</v>
      </c>
      <c r="R90" s="228">
        <v>1.25</v>
      </c>
      <c r="S90" s="43">
        <f t="shared" si="30"/>
        <v>70323.453750000015</v>
      </c>
      <c r="T90" s="28">
        <v>1.71</v>
      </c>
      <c r="U90" s="174">
        <f>H90*T90</f>
        <v>87456.804300000003</v>
      </c>
      <c r="V90" s="31">
        <f>(U90*1.1+L90+N90+P90)*R90</f>
        <v>120253.10591250002</v>
      </c>
    </row>
    <row r="91" spans="1:24" ht="21">
      <c r="A91" s="32">
        <v>6</v>
      </c>
      <c r="B91" s="49" t="s">
        <v>239</v>
      </c>
      <c r="C91" s="33">
        <v>4</v>
      </c>
      <c r="D91" s="37"/>
      <c r="E91" s="31"/>
      <c r="F91" s="30">
        <v>17697</v>
      </c>
      <c r="G91" s="33">
        <v>2.89</v>
      </c>
      <c r="H91" s="133">
        <f>F91*G91</f>
        <v>51144.33</v>
      </c>
      <c r="I91" s="31">
        <v>10</v>
      </c>
      <c r="J91" s="31">
        <f>F91*G91*I91/100</f>
        <v>5114.4330000000009</v>
      </c>
      <c r="K91" s="31"/>
      <c r="L91" s="43">
        <f>K91*F91/100</f>
        <v>0</v>
      </c>
      <c r="M91" s="43"/>
      <c r="N91" s="43"/>
      <c r="O91" s="31"/>
      <c r="P91" s="31">
        <f>O91*F91/100</f>
        <v>0</v>
      </c>
      <c r="Q91" s="31">
        <f>H91+L91+N91+P91+J91</f>
        <v>56258.763000000006</v>
      </c>
      <c r="R91" s="228">
        <v>1.25</v>
      </c>
      <c r="S91" s="43">
        <f>Q91*R91</f>
        <v>70323.453750000015</v>
      </c>
      <c r="T91" s="28">
        <v>1.71</v>
      </c>
      <c r="U91" s="174">
        <f>H91*T91</f>
        <v>87456.804300000003</v>
      </c>
      <c r="V91" s="31">
        <f>(U91*1.1+L91+N91+P91)*R91</f>
        <v>120253.10591250002</v>
      </c>
    </row>
    <row r="92" spans="1:24" ht="21">
      <c r="A92" s="32">
        <v>7</v>
      </c>
      <c r="B92" s="49" t="s">
        <v>242</v>
      </c>
      <c r="C92" s="33">
        <v>4</v>
      </c>
      <c r="D92" s="37"/>
      <c r="E92" s="31"/>
      <c r="F92" s="30">
        <v>17697</v>
      </c>
      <c r="G92" s="33">
        <v>2.89</v>
      </c>
      <c r="H92" s="133">
        <f>F92*G92</f>
        <v>51144.33</v>
      </c>
      <c r="I92" s="31">
        <v>10</v>
      </c>
      <c r="J92" s="31">
        <f>F92*G92*I92/100</f>
        <v>5114.4330000000009</v>
      </c>
      <c r="K92" s="31"/>
      <c r="L92" s="43">
        <f>K92*F92/100</f>
        <v>0</v>
      </c>
      <c r="M92" s="43"/>
      <c r="N92" s="43"/>
      <c r="O92" s="31"/>
      <c r="P92" s="31">
        <f>O92*F92/100</f>
        <v>0</v>
      </c>
      <c r="Q92" s="31">
        <f>H92+L92+N92+P92+J92</f>
        <v>56258.763000000006</v>
      </c>
      <c r="R92" s="228">
        <v>0.5</v>
      </c>
      <c r="S92" s="43">
        <f>Q92*R92</f>
        <v>28129.381500000003</v>
      </c>
      <c r="T92" s="28">
        <v>1.71</v>
      </c>
      <c r="U92" s="174">
        <f>H92*T92</f>
        <v>87456.804300000003</v>
      </c>
      <c r="V92" s="31">
        <f>(U92*1.1+L92+N92+P92)*R92</f>
        <v>48101.242365000006</v>
      </c>
    </row>
    <row r="93" spans="1:24" s="13" customFormat="1" ht="24.75" customHeight="1">
      <c r="A93" s="32">
        <v>8</v>
      </c>
      <c r="B93" s="49" t="s">
        <v>240</v>
      </c>
      <c r="C93" s="33">
        <v>4</v>
      </c>
      <c r="D93" s="28"/>
      <c r="E93" s="31"/>
      <c r="F93" s="30">
        <v>17697</v>
      </c>
      <c r="G93" s="33">
        <v>2.89</v>
      </c>
      <c r="H93" s="133">
        <f t="shared" si="26"/>
        <v>51144.33</v>
      </c>
      <c r="I93" s="31">
        <v>10</v>
      </c>
      <c r="J93" s="31">
        <f t="shared" si="27"/>
        <v>5114.4330000000009</v>
      </c>
      <c r="K93" s="31"/>
      <c r="L93" s="43">
        <f t="shared" si="28"/>
        <v>0</v>
      </c>
      <c r="M93" s="43"/>
      <c r="N93" s="43"/>
      <c r="O93" s="31"/>
      <c r="P93" s="31">
        <f t="shared" si="29"/>
        <v>0</v>
      </c>
      <c r="Q93" s="31">
        <f t="shared" si="31"/>
        <v>56258.763000000006</v>
      </c>
      <c r="R93" s="228">
        <v>1</v>
      </c>
      <c r="S93" s="43">
        <f t="shared" si="30"/>
        <v>56258.763000000006</v>
      </c>
      <c r="T93" s="28">
        <v>1.71</v>
      </c>
      <c r="U93" s="174">
        <f>H93*T93</f>
        <v>87456.804300000003</v>
      </c>
      <c r="V93" s="31">
        <f>(U93*1.1+L93+N93+P93)*R93</f>
        <v>96202.484730000011</v>
      </c>
    </row>
    <row r="94" spans="1:24" s="13" customFormat="1" ht="24.75" customHeight="1">
      <c r="A94" s="32">
        <v>9</v>
      </c>
      <c r="B94" s="49" t="s">
        <v>242</v>
      </c>
      <c r="C94" s="33">
        <v>4</v>
      </c>
      <c r="D94" s="28"/>
      <c r="E94" s="31"/>
      <c r="F94" s="30">
        <v>17697</v>
      </c>
      <c r="G94" s="33">
        <v>2.89</v>
      </c>
      <c r="H94" s="133">
        <f>F94*G94</f>
        <v>51144.33</v>
      </c>
      <c r="I94" s="31">
        <v>10</v>
      </c>
      <c r="J94" s="31">
        <f>F94*G94*I94/100</f>
        <v>5114.4330000000009</v>
      </c>
      <c r="K94" s="31"/>
      <c r="L94" s="43">
        <f>K94*F94/100</f>
        <v>0</v>
      </c>
      <c r="M94" s="43"/>
      <c r="N94" s="43"/>
      <c r="O94" s="31"/>
      <c r="P94" s="31">
        <f>O94*F94/100</f>
        <v>0</v>
      </c>
      <c r="Q94" s="31">
        <f>H94+L94+N94+P94+J94</f>
        <v>56258.763000000006</v>
      </c>
      <c r="R94" s="228">
        <v>6.5</v>
      </c>
      <c r="S94" s="43">
        <f>Q94*R94</f>
        <v>365681.95950000006</v>
      </c>
      <c r="T94" s="28">
        <v>1.71</v>
      </c>
      <c r="U94" s="174">
        <f>H94*T94</f>
        <v>87456.804300000003</v>
      </c>
      <c r="V94" s="31">
        <f>(U94*1.1+L94+N94+P94)*R94</f>
        <v>625316.15074500011</v>
      </c>
    </row>
    <row r="95" spans="1:24" s="13" customFormat="1" ht="31.2">
      <c r="A95" s="32">
        <v>10</v>
      </c>
      <c r="B95" s="49" t="s">
        <v>241</v>
      </c>
      <c r="C95" s="33">
        <v>4</v>
      </c>
      <c r="D95" s="28"/>
      <c r="E95" s="31"/>
      <c r="F95" s="30">
        <v>17697</v>
      </c>
      <c r="G95" s="33">
        <v>2.89</v>
      </c>
      <c r="H95" s="133">
        <f t="shared" si="26"/>
        <v>51144.33</v>
      </c>
      <c r="I95" s="31">
        <v>10</v>
      </c>
      <c r="J95" s="31">
        <f t="shared" si="27"/>
        <v>5114.4330000000009</v>
      </c>
      <c r="K95" s="31"/>
      <c r="L95" s="43">
        <f t="shared" si="28"/>
        <v>0</v>
      </c>
      <c r="M95" s="43"/>
      <c r="N95" s="43"/>
      <c r="O95" s="31"/>
      <c r="P95" s="31">
        <f t="shared" si="29"/>
        <v>0</v>
      </c>
      <c r="Q95" s="31">
        <f t="shared" si="31"/>
        <v>56258.763000000006</v>
      </c>
      <c r="R95" s="28">
        <v>1</v>
      </c>
      <c r="S95" s="43">
        <f t="shared" si="30"/>
        <v>56258.763000000006</v>
      </c>
      <c r="T95" s="28">
        <v>1.71</v>
      </c>
      <c r="U95" s="174">
        <f>H95*T95</f>
        <v>87456.804300000003</v>
      </c>
      <c r="V95" s="31">
        <f>(U95*1.1+L95+N95+P95)*R95</f>
        <v>96202.484730000011</v>
      </c>
      <c r="W95" s="203"/>
    </row>
    <row r="96" spans="1:24" ht="41.4">
      <c r="A96" s="32">
        <v>11</v>
      </c>
      <c r="B96" s="49" t="s">
        <v>244</v>
      </c>
      <c r="C96" s="33">
        <v>4</v>
      </c>
      <c r="D96" s="66"/>
      <c r="E96" s="31"/>
      <c r="F96" s="30">
        <v>17697</v>
      </c>
      <c r="G96" s="33">
        <v>2.89</v>
      </c>
      <c r="H96" s="31">
        <f t="shared" si="26"/>
        <v>51144.33</v>
      </c>
      <c r="I96" s="31">
        <v>10</v>
      </c>
      <c r="J96" s="31">
        <f t="shared" si="27"/>
        <v>5114.4330000000009</v>
      </c>
      <c r="K96" s="31"/>
      <c r="L96" s="43">
        <f t="shared" si="28"/>
        <v>0</v>
      </c>
      <c r="M96" s="43"/>
      <c r="N96" s="43">
        <f>F96*M96/100</f>
        <v>0</v>
      </c>
      <c r="O96" s="31"/>
      <c r="P96" s="31">
        <f t="shared" si="29"/>
        <v>0</v>
      </c>
      <c r="Q96" s="31">
        <f>H96+J96+L96+N96+P96</f>
        <v>56258.763000000006</v>
      </c>
      <c r="R96" s="28">
        <v>0.5</v>
      </c>
      <c r="S96" s="43">
        <f>Q96*R96</f>
        <v>28129.381500000003</v>
      </c>
      <c r="T96" s="28">
        <v>1.71</v>
      </c>
      <c r="U96" s="174">
        <f>H96*T96</f>
        <v>87456.804300000003</v>
      </c>
      <c r="V96" s="31">
        <f>(U96*1.1+L96+N96+P96)*R96</f>
        <v>48101.242365000006</v>
      </c>
      <c r="W96" s="13"/>
      <c r="X96" s="13"/>
    </row>
    <row r="97" spans="1:73" ht="21">
      <c r="A97" s="32">
        <v>12</v>
      </c>
      <c r="B97" s="49" t="s">
        <v>242</v>
      </c>
      <c r="C97" s="33">
        <v>4</v>
      </c>
      <c r="D97" s="28"/>
      <c r="E97" s="31"/>
      <c r="F97" s="30">
        <v>17697</v>
      </c>
      <c r="G97" s="33">
        <v>2.89</v>
      </c>
      <c r="H97" s="133">
        <f>F97*G97</f>
        <v>51144.33</v>
      </c>
      <c r="I97" s="31">
        <v>10</v>
      </c>
      <c r="J97" s="31">
        <f>F97*G97*I97/100</f>
        <v>5114.4330000000009</v>
      </c>
      <c r="K97" s="31"/>
      <c r="L97" s="43">
        <f>K97*F97/100</f>
        <v>0</v>
      </c>
      <c r="M97" s="43"/>
      <c r="N97" s="43"/>
      <c r="O97" s="31"/>
      <c r="P97" s="31">
        <f>O97*F97/100</f>
        <v>0</v>
      </c>
      <c r="Q97" s="31">
        <f>H97+L97+N97+P97+J97</f>
        <v>56258.763000000006</v>
      </c>
      <c r="R97" s="28">
        <v>0.75</v>
      </c>
      <c r="S97" s="43">
        <f>Q97*R97</f>
        <v>42194.072250000005</v>
      </c>
      <c r="T97" s="28">
        <v>1.71</v>
      </c>
      <c r="U97" s="174">
        <f>H97*T97</f>
        <v>87456.804300000003</v>
      </c>
      <c r="V97" s="31">
        <f>(U97*1.1+L97+N97+P97)*R97</f>
        <v>72151.863547500005</v>
      </c>
      <c r="W97" s="13"/>
    </row>
    <row r="98" spans="1:73" ht="21">
      <c r="A98" s="32">
        <v>13</v>
      </c>
      <c r="B98" s="49" t="s">
        <v>242</v>
      </c>
      <c r="C98" s="33">
        <v>4</v>
      </c>
      <c r="D98" s="28"/>
      <c r="E98" s="31"/>
      <c r="F98" s="30">
        <v>17697</v>
      </c>
      <c r="G98" s="33">
        <v>2.89</v>
      </c>
      <c r="H98" s="133">
        <f>F98*G98</f>
        <v>51144.33</v>
      </c>
      <c r="I98" s="31">
        <v>10</v>
      </c>
      <c r="J98" s="31">
        <f>F98*G98*I98/100</f>
        <v>5114.4330000000009</v>
      </c>
      <c r="K98" s="31"/>
      <c r="L98" s="43">
        <f>K98*F98/100</f>
        <v>0</v>
      </c>
      <c r="M98" s="43"/>
      <c r="N98" s="43"/>
      <c r="O98" s="31"/>
      <c r="P98" s="31">
        <f>O98*F98/100</f>
        <v>0</v>
      </c>
      <c r="Q98" s="31">
        <f>H98+L98+N98+P98+J98</f>
        <v>56258.763000000006</v>
      </c>
      <c r="R98" s="28">
        <v>0.75</v>
      </c>
      <c r="S98" s="43">
        <f>Q98*R98</f>
        <v>42194.072250000005</v>
      </c>
      <c r="T98" s="28">
        <v>1.71</v>
      </c>
      <c r="U98" s="174">
        <f>H98*T98</f>
        <v>87456.804300000003</v>
      </c>
      <c r="V98" s="31">
        <f>(U98*1.1+L98+N98+P98)*R98</f>
        <v>72151.863547500005</v>
      </c>
      <c r="W98" s="13"/>
    </row>
    <row r="99" spans="1:73" ht="23.4" customHeight="1">
      <c r="A99" s="32">
        <v>14</v>
      </c>
      <c r="B99" s="49" t="s">
        <v>242</v>
      </c>
      <c r="C99" s="33">
        <v>4</v>
      </c>
      <c r="D99" s="28"/>
      <c r="E99" s="31"/>
      <c r="F99" s="30">
        <v>17697</v>
      </c>
      <c r="G99" s="33">
        <v>2.89</v>
      </c>
      <c r="H99" s="133">
        <f>F99*G99</f>
        <v>51144.33</v>
      </c>
      <c r="I99" s="31">
        <v>10</v>
      </c>
      <c r="J99" s="31">
        <f>F99*G99*I99/100</f>
        <v>5114.4330000000009</v>
      </c>
      <c r="K99" s="31"/>
      <c r="L99" s="43">
        <f>K99*F99/100</f>
        <v>0</v>
      </c>
      <c r="M99" s="43"/>
      <c r="N99" s="43"/>
      <c r="O99" s="31"/>
      <c r="P99" s="31">
        <f>O99*F99/100</f>
        <v>0</v>
      </c>
      <c r="Q99" s="31">
        <f>H99+L99+N99+P99+J99</f>
        <v>56258.763000000006</v>
      </c>
      <c r="R99" s="28">
        <v>1.75</v>
      </c>
      <c r="S99" s="43">
        <f>Q99*R99</f>
        <v>98452.835250000004</v>
      </c>
      <c r="T99" s="28">
        <v>1.71</v>
      </c>
      <c r="U99" s="174">
        <f>H99*T99</f>
        <v>87456.804300000003</v>
      </c>
      <c r="V99" s="31">
        <f>(U99*1.1+L99+N99+P99)*R99</f>
        <v>168354.34827750002</v>
      </c>
      <c r="W99" s="13"/>
    </row>
    <row r="100" spans="1:73" ht="21">
      <c r="A100" s="32">
        <v>15</v>
      </c>
      <c r="B100" s="49" t="s">
        <v>242</v>
      </c>
      <c r="C100" s="33">
        <v>4</v>
      </c>
      <c r="D100" s="28"/>
      <c r="E100" s="31"/>
      <c r="F100" s="30">
        <v>17697</v>
      </c>
      <c r="G100" s="33">
        <v>2.89</v>
      </c>
      <c r="H100" s="133">
        <f t="shared" si="26"/>
        <v>51144.33</v>
      </c>
      <c r="I100" s="31">
        <v>10</v>
      </c>
      <c r="J100" s="31">
        <f t="shared" si="27"/>
        <v>5114.4330000000009</v>
      </c>
      <c r="K100" s="31"/>
      <c r="L100" s="43">
        <f t="shared" si="28"/>
        <v>0</v>
      </c>
      <c r="M100" s="43"/>
      <c r="N100" s="43"/>
      <c r="O100" s="31"/>
      <c r="P100" s="31">
        <f t="shared" si="29"/>
        <v>0</v>
      </c>
      <c r="Q100" s="31">
        <f t="shared" si="31"/>
        <v>56258.763000000006</v>
      </c>
      <c r="R100" s="28">
        <v>0.75</v>
      </c>
      <c r="S100" s="43">
        <f t="shared" si="30"/>
        <v>42194.072250000005</v>
      </c>
      <c r="T100" s="28">
        <v>1.71</v>
      </c>
      <c r="U100" s="174">
        <f>H100*T100</f>
        <v>87456.804300000003</v>
      </c>
      <c r="V100" s="31">
        <f>(U100*1.1+L100+N100+P100)*R100</f>
        <v>72151.863547500005</v>
      </c>
      <c r="W100" s="13"/>
    </row>
    <row r="101" spans="1:73" ht="21">
      <c r="A101" s="32">
        <v>16</v>
      </c>
      <c r="B101" s="49" t="s">
        <v>242</v>
      </c>
      <c r="C101" s="33">
        <v>4</v>
      </c>
      <c r="D101" s="37"/>
      <c r="E101" s="31"/>
      <c r="F101" s="30">
        <v>17697</v>
      </c>
      <c r="G101" s="33">
        <v>2.89</v>
      </c>
      <c r="H101" s="133">
        <f t="shared" si="26"/>
        <v>51144.33</v>
      </c>
      <c r="I101" s="31">
        <v>10</v>
      </c>
      <c r="J101" s="31">
        <f t="shared" si="27"/>
        <v>5114.4330000000009</v>
      </c>
      <c r="K101" s="31"/>
      <c r="L101" s="43">
        <f t="shared" si="28"/>
        <v>0</v>
      </c>
      <c r="M101" s="43"/>
      <c r="N101" s="43"/>
      <c r="O101" s="31"/>
      <c r="P101" s="31">
        <f t="shared" si="29"/>
        <v>0</v>
      </c>
      <c r="Q101" s="31">
        <f t="shared" si="31"/>
        <v>56258.763000000006</v>
      </c>
      <c r="R101" s="228">
        <v>1.75</v>
      </c>
      <c r="S101" s="43">
        <f t="shared" si="30"/>
        <v>98452.835250000004</v>
      </c>
      <c r="T101" s="28">
        <v>1.71</v>
      </c>
      <c r="U101" s="174">
        <f>H101*T101</f>
        <v>87456.804300000003</v>
      </c>
      <c r="V101" s="31">
        <f>(U101*1.1+L101+N101+P101)*R101</f>
        <v>168354.34827750002</v>
      </c>
      <c r="W101" s="13"/>
    </row>
    <row r="102" spans="1:73" s="13" customFormat="1" ht="21">
      <c r="A102" s="32">
        <v>17</v>
      </c>
      <c r="B102" s="49" t="s">
        <v>242</v>
      </c>
      <c r="C102" s="33">
        <v>4</v>
      </c>
      <c r="D102" s="37"/>
      <c r="E102" s="31"/>
      <c r="F102" s="30">
        <v>17697</v>
      </c>
      <c r="G102" s="33">
        <v>2.89</v>
      </c>
      <c r="H102" s="133">
        <f t="shared" si="26"/>
        <v>51144.33</v>
      </c>
      <c r="I102" s="31">
        <v>10</v>
      </c>
      <c r="J102" s="31">
        <f t="shared" si="27"/>
        <v>5114.4330000000009</v>
      </c>
      <c r="K102" s="31"/>
      <c r="L102" s="43">
        <f t="shared" si="28"/>
        <v>0</v>
      </c>
      <c r="M102" s="43"/>
      <c r="N102" s="43"/>
      <c r="O102" s="31"/>
      <c r="P102" s="31">
        <f t="shared" si="29"/>
        <v>0</v>
      </c>
      <c r="Q102" s="31">
        <f t="shared" si="31"/>
        <v>56258.763000000006</v>
      </c>
      <c r="R102" s="228">
        <v>1.75</v>
      </c>
      <c r="S102" s="43">
        <f t="shared" si="30"/>
        <v>98452.835250000004</v>
      </c>
      <c r="T102" s="28">
        <v>1.71</v>
      </c>
      <c r="U102" s="174">
        <f>H102*T102</f>
        <v>87456.804300000003</v>
      </c>
      <c r="V102" s="31">
        <f>(U102*1.1+L102+N102+P102)*R102</f>
        <v>168354.34827750002</v>
      </c>
    </row>
    <row r="103" spans="1:73" s="13" customFormat="1" ht="21">
      <c r="A103" s="32">
        <v>18</v>
      </c>
      <c r="B103" s="49" t="s">
        <v>242</v>
      </c>
      <c r="C103" s="33">
        <v>4</v>
      </c>
      <c r="D103" s="28"/>
      <c r="E103" s="31"/>
      <c r="F103" s="30">
        <v>17697</v>
      </c>
      <c r="G103" s="33">
        <v>2.89</v>
      </c>
      <c r="H103" s="133">
        <f t="shared" si="26"/>
        <v>51144.33</v>
      </c>
      <c r="I103" s="31">
        <v>10</v>
      </c>
      <c r="J103" s="31">
        <f t="shared" si="27"/>
        <v>5114.4330000000009</v>
      </c>
      <c r="K103" s="31"/>
      <c r="L103" s="43">
        <f t="shared" si="28"/>
        <v>0</v>
      </c>
      <c r="M103" s="43"/>
      <c r="N103" s="43"/>
      <c r="O103" s="31"/>
      <c r="P103" s="31">
        <f t="shared" si="29"/>
        <v>0</v>
      </c>
      <c r="Q103" s="31">
        <f t="shared" si="31"/>
        <v>56258.763000000006</v>
      </c>
      <c r="R103" s="28">
        <v>1.75</v>
      </c>
      <c r="S103" s="43">
        <f t="shared" si="30"/>
        <v>98452.835250000004</v>
      </c>
      <c r="T103" s="28">
        <v>1.71</v>
      </c>
      <c r="U103" s="174">
        <f>H103*T103</f>
        <v>87456.804300000003</v>
      </c>
      <c r="V103" s="31">
        <f>(U103*1.1+L103+N103+P103)*R103</f>
        <v>168354.34827750002</v>
      </c>
    </row>
    <row r="104" spans="1:73" ht="25.5" customHeight="1">
      <c r="A104" s="32">
        <v>19</v>
      </c>
      <c r="B104" s="49" t="s">
        <v>242</v>
      </c>
      <c r="C104" s="33">
        <v>4</v>
      </c>
      <c r="D104" s="28"/>
      <c r="E104" s="31"/>
      <c r="F104" s="30">
        <v>17697</v>
      </c>
      <c r="G104" s="33">
        <v>2.89</v>
      </c>
      <c r="H104" s="133">
        <f t="shared" si="26"/>
        <v>51144.33</v>
      </c>
      <c r="I104" s="31">
        <v>10</v>
      </c>
      <c r="J104" s="31">
        <f t="shared" si="27"/>
        <v>5114.4330000000009</v>
      </c>
      <c r="K104" s="31"/>
      <c r="L104" s="43">
        <f t="shared" si="28"/>
        <v>0</v>
      </c>
      <c r="M104" s="43"/>
      <c r="N104" s="43"/>
      <c r="O104" s="31"/>
      <c r="P104" s="31">
        <f t="shared" si="29"/>
        <v>0</v>
      </c>
      <c r="Q104" s="31">
        <f t="shared" si="31"/>
        <v>56258.763000000006</v>
      </c>
      <c r="R104" s="28">
        <v>0.25</v>
      </c>
      <c r="S104" s="43">
        <f t="shared" si="30"/>
        <v>14064.690750000002</v>
      </c>
      <c r="T104" s="28">
        <v>1.71</v>
      </c>
      <c r="U104" s="174">
        <f>H104*T104</f>
        <v>87456.804300000003</v>
      </c>
      <c r="V104" s="31">
        <f>(U104*1.1+L104+N104+P104)*R104</f>
        <v>24050.621182500003</v>
      </c>
      <c r="W104" s="13"/>
    </row>
    <row r="105" spans="1:73" s="13" customFormat="1" ht="21">
      <c r="A105" s="32">
        <v>20</v>
      </c>
      <c r="B105" s="49" t="s">
        <v>242</v>
      </c>
      <c r="C105" s="33">
        <v>4</v>
      </c>
      <c r="D105" s="28"/>
      <c r="E105" s="31"/>
      <c r="F105" s="30">
        <v>17697</v>
      </c>
      <c r="G105" s="33">
        <v>2.89</v>
      </c>
      <c r="H105" s="133">
        <f t="shared" si="26"/>
        <v>51144.33</v>
      </c>
      <c r="I105" s="31">
        <v>10</v>
      </c>
      <c r="J105" s="31">
        <f t="shared" si="27"/>
        <v>5114.4330000000009</v>
      </c>
      <c r="K105" s="31"/>
      <c r="L105" s="43">
        <f t="shared" si="28"/>
        <v>0</v>
      </c>
      <c r="M105" s="43"/>
      <c r="N105" s="43"/>
      <c r="O105" s="31"/>
      <c r="P105" s="31">
        <f t="shared" si="29"/>
        <v>0</v>
      </c>
      <c r="Q105" s="31">
        <f t="shared" si="31"/>
        <v>56258.763000000006</v>
      </c>
      <c r="R105" s="28">
        <v>1.75</v>
      </c>
      <c r="S105" s="43">
        <f t="shared" si="30"/>
        <v>98452.835250000004</v>
      </c>
      <c r="T105" s="28">
        <v>1.71</v>
      </c>
      <c r="U105" s="174">
        <f>H105*T105</f>
        <v>87456.804300000003</v>
      </c>
      <c r="V105" s="31">
        <f>(U105*1.1+L105+N105+P105)*R105</f>
        <v>168354.34827750002</v>
      </c>
      <c r="X105" s="1"/>
    </row>
    <row r="106" spans="1:73" ht="18.75" customHeight="1">
      <c r="A106" s="32"/>
      <c r="B106" s="426" t="s">
        <v>3</v>
      </c>
      <c r="C106" s="32"/>
      <c r="D106" s="42"/>
      <c r="E106" s="134"/>
      <c r="F106" s="42"/>
      <c r="G106" s="37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108">
        <f>SUM(R86:R105)</f>
        <v>27.75</v>
      </c>
      <c r="S106" s="88">
        <f>SUM(S86:S105)</f>
        <v>1561764.6742500004</v>
      </c>
      <c r="T106" s="108"/>
      <c r="U106" s="88"/>
      <c r="V106" s="88">
        <f>SUM(V86:V105)</f>
        <v>2670617.5929675</v>
      </c>
      <c r="X106" s="13"/>
    </row>
    <row r="107" spans="1:73">
      <c r="A107" s="126"/>
      <c r="B107" s="425"/>
      <c r="D107" s="127"/>
      <c r="E107" s="11"/>
      <c r="F107" s="15"/>
      <c r="G107" s="15"/>
      <c r="H107" s="11"/>
      <c r="I107" s="11"/>
      <c r="J107" s="93"/>
      <c r="K107" s="11"/>
      <c r="L107" s="93"/>
      <c r="M107" s="93"/>
      <c r="N107" s="93"/>
      <c r="O107" s="11"/>
      <c r="P107" s="11"/>
      <c r="Q107" s="11"/>
      <c r="R107" s="347"/>
      <c r="S107" s="93"/>
      <c r="T107" s="101"/>
      <c r="V107" s="101"/>
      <c r="W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</row>
    <row r="108" spans="1:73">
      <c r="A108" s="126"/>
      <c r="B108" s="425"/>
      <c r="C108" s="357" t="s">
        <v>355</v>
      </c>
      <c r="D108" s="357"/>
      <c r="E108" s="357"/>
      <c r="F108" s="357"/>
      <c r="G108" s="357"/>
      <c r="H108" s="357"/>
      <c r="I108" s="357"/>
      <c r="J108" s="357"/>
      <c r="K108" s="357"/>
      <c r="T108" s="101"/>
      <c r="V108" s="101"/>
      <c r="X108" s="2"/>
    </row>
    <row r="109" spans="1:73">
      <c r="A109" s="33">
        <v>1</v>
      </c>
      <c r="B109" s="57" t="s">
        <v>236</v>
      </c>
      <c r="C109" s="33">
        <v>5</v>
      </c>
      <c r="D109" s="37"/>
      <c r="E109" s="31"/>
      <c r="F109" s="30">
        <v>17697</v>
      </c>
      <c r="G109" s="33">
        <v>2.92</v>
      </c>
      <c r="H109" s="133">
        <f t="shared" ref="H109:H125" si="32">F109*G109</f>
        <v>51675.24</v>
      </c>
      <c r="I109" s="31">
        <v>10</v>
      </c>
      <c r="J109" s="31">
        <f t="shared" ref="J109:J125" si="33">F109*G109*I109/100</f>
        <v>5167.5239999999994</v>
      </c>
      <c r="K109" s="31"/>
      <c r="L109" s="43">
        <f t="shared" ref="L109:L125" si="34">K109*F109/100</f>
        <v>0</v>
      </c>
      <c r="M109" s="43"/>
      <c r="N109" s="43"/>
      <c r="O109" s="31"/>
      <c r="P109" s="31">
        <f t="shared" ref="P109:P125" si="35">O109*F109/100</f>
        <v>0</v>
      </c>
      <c r="Q109" s="31">
        <f t="shared" ref="Q109:Q125" si="36">H109+L109+N109+P109+J109</f>
        <v>56842.763999999996</v>
      </c>
      <c r="R109" s="228">
        <v>1</v>
      </c>
      <c r="S109" s="43">
        <f t="shared" ref="S109:S125" si="37">Q109*R109</f>
        <v>56842.763999999996</v>
      </c>
      <c r="T109" s="28">
        <v>1.71</v>
      </c>
      <c r="U109" s="174">
        <f>H109*T109</f>
        <v>88364.660399999993</v>
      </c>
      <c r="V109" s="31">
        <f>(U109*1.1+L109+N109+P109)*R109</f>
        <v>97201.126440000007</v>
      </c>
    </row>
    <row r="110" spans="1:73" ht="21">
      <c r="A110" s="33">
        <v>2</v>
      </c>
      <c r="B110" s="57" t="s">
        <v>248</v>
      </c>
      <c r="C110" s="33">
        <v>4</v>
      </c>
      <c r="D110" s="28"/>
      <c r="E110" s="31"/>
      <c r="F110" s="30">
        <v>17697</v>
      </c>
      <c r="G110" s="33">
        <v>2.89</v>
      </c>
      <c r="H110" s="133">
        <f t="shared" si="32"/>
        <v>51144.33</v>
      </c>
      <c r="I110" s="31">
        <v>10</v>
      </c>
      <c r="J110" s="31">
        <f t="shared" si="33"/>
        <v>5114.4330000000009</v>
      </c>
      <c r="K110" s="31"/>
      <c r="L110" s="43">
        <f t="shared" si="34"/>
        <v>0</v>
      </c>
      <c r="M110" s="43"/>
      <c r="N110" s="43"/>
      <c r="O110" s="31"/>
      <c r="P110" s="31">
        <f t="shared" si="35"/>
        <v>0</v>
      </c>
      <c r="Q110" s="31">
        <f t="shared" si="36"/>
        <v>56258.763000000006</v>
      </c>
      <c r="R110" s="228">
        <v>1.25</v>
      </c>
      <c r="S110" s="43">
        <f t="shared" si="37"/>
        <v>70323.453750000015</v>
      </c>
      <c r="T110" s="28">
        <v>1.71</v>
      </c>
      <c r="U110" s="174">
        <f>H110*T110</f>
        <v>87456.804300000003</v>
      </c>
      <c r="V110" s="31">
        <f>(U110*1.1+L110+N110+P110)*R110</f>
        <v>120253.10591250002</v>
      </c>
      <c r="W110" s="6"/>
    </row>
    <row r="111" spans="1:73" ht="21">
      <c r="A111" s="33">
        <v>3</v>
      </c>
      <c r="B111" s="57" t="s">
        <v>248</v>
      </c>
      <c r="C111" s="33">
        <v>4</v>
      </c>
      <c r="D111" s="28"/>
      <c r="E111" s="31"/>
      <c r="F111" s="30">
        <v>17697</v>
      </c>
      <c r="G111" s="33">
        <v>2.89</v>
      </c>
      <c r="H111" s="133">
        <f t="shared" si="32"/>
        <v>51144.33</v>
      </c>
      <c r="I111" s="31">
        <v>10</v>
      </c>
      <c r="J111" s="31">
        <f t="shared" si="33"/>
        <v>5114.4330000000009</v>
      </c>
      <c r="K111" s="31"/>
      <c r="L111" s="43">
        <f t="shared" si="34"/>
        <v>0</v>
      </c>
      <c r="M111" s="43"/>
      <c r="N111" s="43"/>
      <c r="O111" s="31"/>
      <c r="P111" s="31">
        <f t="shared" si="35"/>
        <v>0</v>
      </c>
      <c r="Q111" s="31">
        <f t="shared" si="36"/>
        <v>56258.763000000006</v>
      </c>
      <c r="R111" s="228">
        <v>1.25</v>
      </c>
      <c r="S111" s="43">
        <f t="shared" si="37"/>
        <v>70323.453750000015</v>
      </c>
      <c r="T111" s="28">
        <v>1.71</v>
      </c>
      <c r="U111" s="174">
        <f>H111*T111</f>
        <v>87456.804300000003</v>
      </c>
      <c r="V111" s="31">
        <f>(U111*1.1+L111+N111+P111)*R111</f>
        <v>120253.10591250002</v>
      </c>
      <c r="W111" s="6"/>
    </row>
    <row r="112" spans="1:73" ht="21">
      <c r="A112" s="33">
        <v>4</v>
      </c>
      <c r="B112" s="57" t="s">
        <v>247</v>
      </c>
      <c r="C112" s="33">
        <v>4</v>
      </c>
      <c r="D112" s="28"/>
      <c r="E112" s="31"/>
      <c r="F112" s="30">
        <v>17697</v>
      </c>
      <c r="G112" s="33">
        <v>2.89</v>
      </c>
      <c r="H112" s="133">
        <f t="shared" si="32"/>
        <v>51144.33</v>
      </c>
      <c r="I112" s="31">
        <v>10</v>
      </c>
      <c r="J112" s="31">
        <f t="shared" si="33"/>
        <v>5114.4330000000009</v>
      </c>
      <c r="K112" s="31"/>
      <c r="L112" s="43">
        <f t="shared" si="34"/>
        <v>0</v>
      </c>
      <c r="M112" s="43"/>
      <c r="N112" s="43"/>
      <c r="O112" s="31"/>
      <c r="P112" s="31">
        <f t="shared" si="35"/>
        <v>0</v>
      </c>
      <c r="Q112" s="31">
        <f t="shared" si="36"/>
        <v>56258.763000000006</v>
      </c>
      <c r="R112" s="228">
        <v>1.75</v>
      </c>
      <c r="S112" s="43">
        <f t="shared" si="37"/>
        <v>98452.835250000004</v>
      </c>
      <c r="T112" s="28">
        <v>1.71</v>
      </c>
      <c r="U112" s="174">
        <f>H112*T112</f>
        <v>87456.804300000003</v>
      </c>
      <c r="V112" s="31">
        <f>(U112*1.1+L112+N112+P112)*R112</f>
        <v>168354.34827750002</v>
      </c>
      <c r="W112" s="6"/>
    </row>
    <row r="113" spans="1:24" ht="21">
      <c r="A113" s="33">
        <v>5</v>
      </c>
      <c r="B113" s="57" t="s">
        <v>247</v>
      </c>
      <c r="C113" s="33">
        <v>4</v>
      </c>
      <c r="D113" s="28"/>
      <c r="E113" s="31"/>
      <c r="F113" s="30">
        <v>17697</v>
      </c>
      <c r="G113" s="33">
        <v>2.89</v>
      </c>
      <c r="H113" s="133">
        <f t="shared" si="32"/>
        <v>51144.33</v>
      </c>
      <c r="I113" s="31">
        <v>10</v>
      </c>
      <c r="J113" s="31">
        <f t="shared" si="33"/>
        <v>5114.4330000000009</v>
      </c>
      <c r="K113" s="31"/>
      <c r="L113" s="43">
        <f t="shared" si="34"/>
        <v>0</v>
      </c>
      <c r="M113" s="43"/>
      <c r="N113" s="43"/>
      <c r="O113" s="31"/>
      <c r="P113" s="31">
        <f t="shared" si="35"/>
        <v>0</v>
      </c>
      <c r="Q113" s="31">
        <f t="shared" si="36"/>
        <v>56258.763000000006</v>
      </c>
      <c r="R113" s="228">
        <v>0.5</v>
      </c>
      <c r="S113" s="43">
        <f t="shared" si="37"/>
        <v>28129.381500000003</v>
      </c>
      <c r="T113" s="28">
        <v>1.71</v>
      </c>
      <c r="U113" s="174">
        <f>H113*T113</f>
        <v>87456.804300000003</v>
      </c>
      <c r="V113" s="31">
        <f>(U113*1.1+L113+N113+P113)*R113</f>
        <v>48101.242365000006</v>
      </c>
      <c r="W113" s="6"/>
    </row>
    <row r="114" spans="1:24" ht="21">
      <c r="A114" s="33">
        <v>6</v>
      </c>
      <c r="B114" s="57" t="s">
        <v>247</v>
      </c>
      <c r="C114" s="33">
        <v>4</v>
      </c>
      <c r="D114" s="28"/>
      <c r="E114" s="31"/>
      <c r="F114" s="30">
        <v>17697</v>
      </c>
      <c r="G114" s="33">
        <v>2.89</v>
      </c>
      <c r="H114" s="133">
        <f t="shared" si="32"/>
        <v>51144.33</v>
      </c>
      <c r="I114" s="31">
        <v>10</v>
      </c>
      <c r="J114" s="31">
        <f t="shared" si="33"/>
        <v>5114.4330000000009</v>
      </c>
      <c r="K114" s="31"/>
      <c r="L114" s="43">
        <f t="shared" si="34"/>
        <v>0</v>
      </c>
      <c r="M114" s="43"/>
      <c r="N114" s="43"/>
      <c r="O114" s="31"/>
      <c r="P114" s="31">
        <f t="shared" si="35"/>
        <v>0</v>
      </c>
      <c r="Q114" s="31">
        <f t="shared" si="36"/>
        <v>56258.763000000006</v>
      </c>
      <c r="R114" s="228">
        <v>0.5</v>
      </c>
      <c r="S114" s="43">
        <f t="shared" si="37"/>
        <v>28129.381500000003</v>
      </c>
      <c r="T114" s="28">
        <v>1.71</v>
      </c>
      <c r="U114" s="174">
        <f>H114*T114</f>
        <v>87456.804300000003</v>
      </c>
      <c r="V114" s="31">
        <f>(U114*1.1+L114+N114+P114)*R114</f>
        <v>48101.242365000006</v>
      </c>
      <c r="W114" s="6"/>
    </row>
    <row r="115" spans="1:24" ht="21">
      <c r="A115" s="33">
        <v>7</v>
      </c>
      <c r="B115" s="57" t="s">
        <v>247</v>
      </c>
      <c r="C115" s="33">
        <v>4</v>
      </c>
      <c r="D115" s="28"/>
      <c r="E115" s="31"/>
      <c r="F115" s="30">
        <v>17697</v>
      </c>
      <c r="G115" s="33">
        <v>2.89</v>
      </c>
      <c r="H115" s="133">
        <f t="shared" si="32"/>
        <v>51144.33</v>
      </c>
      <c r="I115" s="31">
        <v>10</v>
      </c>
      <c r="J115" s="31">
        <f t="shared" si="33"/>
        <v>5114.4330000000009</v>
      </c>
      <c r="K115" s="31"/>
      <c r="L115" s="43">
        <f t="shared" si="34"/>
        <v>0</v>
      </c>
      <c r="M115" s="43"/>
      <c r="N115" s="43"/>
      <c r="O115" s="31"/>
      <c r="P115" s="31">
        <f t="shared" si="35"/>
        <v>0</v>
      </c>
      <c r="Q115" s="31">
        <f t="shared" si="36"/>
        <v>56258.763000000006</v>
      </c>
      <c r="R115" s="228">
        <v>0.75</v>
      </c>
      <c r="S115" s="43">
        <f t="shared" si="37"/>
        <v>42194.072250000005</v>
      </c>
      <c r="T115" s="28">
        <v>1.71</v>
      </c>
      <c r="U115" s="174">
        <f>H115*T115</f>
        <v>87456.804300000003</v>
      </c>
      <c r="V115" s="31">
        <f>(U115*1.1+L115+N115+P115)*R115</f>
        <v>72151.863547500005</v>
      </c>
      <c r="W115" s="6"/>
    </row>
    <row r="116" spans="1:24" ht="41.4">
      <c r="A116" s="33">
        <v>8</v>
      </c>
      <c r="B116" s="49" t="s">
        <v>244</v>
      </c>
      <c r="C116" s="33">
        <v>4</v>
      </c>
      <c r="D116" s="28"/>
      <c r="E116" s="31"/>
      <c r="F116" s="30">
        <v>17697</v>
      </c>
      <c r="G116" s="33">
        <v>2.89</v>
      </c>
      <c r="H116" s="133">
        <f t="shared" si="32"/>
        <v>51144.33</v>
      </c>
      <c r="I116" s="31">
        <v>10</v>
      </c>
      <c r="J116" s="31">
        <f t="shared" si="33"/>
        <v>5114.4330000000009</v>
      </c>
      <c r="K116" s="31"/>
      <c r="L116" s="43">
        <f t="shared" si="34"/>
        <v>0</v>
      </c>
      <c r="M116" s="43"/>
      <c r="N116" s="43"/>
      <c r="O116" s="31"/>
      <c r="P116" s="31">
        <f t="shared" si="35"/>
        <v>0</v>
      </c>
      <c r="Q116" s="31">
        <f t="shared" si="36"/>
        <v>56258.763000000006</v>
      </c>
      <c r="R116" s="228">
        <v>0.25</v>
      </c>
      <c r="S116" s="43">
        <f t="shared" si="37"/>
        <v>14064.690750000002</v>
      </c>
      <c r="T116" s="28">
        <v>1.71</v>
      </c>
      <c r="U116" s="174">
        <f>H116*T116</f>
        <v>87456.804300000003</v>
      </c>
      <c r="V116" s="31">
        <f>(U116*1.1+L116+N116+P116)*R116</f>
        <v>24050.621182500003</v>
      </c>
      <c r="W116" s="6"/>
    </row>
    <row r="117" spans="1:24" ht="21">
      <c r="A117" s="33">
        <v>9</v>
      </c>
      <c r="B117" s="57" t="s">
        <v>247</v>
      </c>
      <c r="C117" s="33">
        <v>4</v>
      </c>
      <c r="D117" s="28"/>
      <c r="E117" s="31"/>
      <c r="F117" s="30">
        <v>17697</v>
      </c>
      <c r="G117" s="33">
        <v>2.89</v>
      </c>
      <c r="H117" s="133">
        <f>F117*G117</f>
        <v>51144.33</v>
      </c>
      <c r="I117" s="31">
        <v>10</v>
      </c>
      <c r="J117" s="31">
        <f>F117*G117*I117/100</f>
        <v>5114.4330000000009</v>
      </c>
      <c r="K117" s="31"/>
      <c r="L117" s="43">
        <f>K117*F117/100</f>
        <v>0</v>
      </c>
      <c r="M117" s="43"/>
      <c r="N117" s="43"/>
      <c r="O117" s="31"/>
      <c r="P117" s="31">
        <f>O117*F117/100</f>
        <v>0</v>
      </c>
      <c r="Q117" s="31">
        <f>H117+L117+N117+P117+J117</f>
        <v>56258.763000000006</v>
      </c>
      <c r="R117" s="228">
        <v>1.5</v>
      </c>
      <c r="S117" s="43">
        <f>Q117*R117</f>
        <v>84388.144500000009</v>
      </c>
      <c r="T117" s="28">
        <v>1.71</v>
      </c>
      <c r="U117" s="174">
        <f>H117*T117</f>
        <v>87456.804300000003</v>
      </c>
      <c r="V117" s="31">
        <f>(U117*1.1+L117+N117+P117)*R117</f>
        <v>144303.72709500001</v>
      </c>
      <c r="W117" s="6"/>
    </row>
    <row r="118" spans="1:24" ht="31.2">
      <c r="A118" s="33">
        <v>10</v>
      </c>
      <c r="B118" s="57" t="s">
        <v>237</v>
      </c>
      <c r="C118" s="33">
        <v>4</v>
      </c>
      <c r="D118" s="28"/>
      <c r="E118" s="31"/>
      <c r="F118" s="30">
        <v>17697</v>
      </c>
      <c r="G118" s="33">
        <v>2.89</v>
      </c>
      <c r="H118" s="133">
        <f t="shared" si="32"/>
        <v>51144.33</v>
      </c>
      <c r="I118" s="31">
        <v>10</v>
      </c>
      <c r="J118" s="31">
        <f t="shared" si="33"/>
        <v>5114.4330000000009</v>
      </c>
      <c r="K118" s="31"/>
      <c r="L118" s="43">
        <f t="shared" si="34"/>
        <v>0</v>
      </c>
      <c r="M118" s="43"/>
      <c r="N118" s="43"/>
      <c r="O118" s="31"/>
      <c r="P118" s="31">
        <f t="shared" si="35"/>
        <v>0</v>
      </c>
      <c r="Q118" s="31">
        <f t="shared" si="36"/>
        <v>56258.763000000006</v>
      </c>
      <c r="R118" s="228">
        <v>1</v>
      </c>
      <c r="S118" s="43">
        <f t="shared" si="37"/>
        <v>56258.763000000006</v>
      </c>
      <c r="T118" s="28">
        <v>1.71</v>
      </c>
      <c r="U118" s="174">
        <f>H118*T118</f>
        <v>87456.804300000003</v>
      </c>
      <c r="V118" s="31">
        <f>(U118*1.1+L118+N118+P118)*R118</f>
        <v>96202.484730000011</v>
      </c>
      <c r="W118" s="6"/>
    </row>
    <row r="119" spans="1:24" ht="21">
      <c r="A119" s="33">
        <v>11</v>
      </c>
      <c r="B119" s="57" t="s">
        <v>247</v>
      </c>
      <c r="C119" s="33">
        <v>4</v>
      </c>
      <c r="D119" s="28"/>
      <c r="E119" s="31"/>
      <c r="F119" s="30">
        <v>17697</v>
      </c>
      <c r="G119" s="33">
        <v>2.89</v>
      </c>
      <c r="H119" s="133">
        <f>F119*G119</f>
        <v>51144.33</v>
      </c>
      <c r="I119" s="31">
        <v>10</v>
      </c>
      <c r="J119" s="31">
        <f>F119*G119*I119/100</f>
        <v>5114.4330000000009</v>
      </c>
      <c r="K119" s="31"/>
      <c r="L119" s="43">
        <f>K119*F119/100</f>
        <v>0</v>
      </c>
      <c r="M119" s="43"/>
      <c r="N119" s="43"/>
      <c r="O119" s="31"/>
      <c r="P119" s="31">
        <f>O119*F119/100</f>
        <v>0</v>
      </c>
      <c r="Q119" s="31">
        <f>H119+L119+N119+P119+J119</f>
        <v>56258.763000000006</v>
      </c>
      <c r="R119" s="228">
        <v>0.75</v>
      </c>
      <c r="S119" s="43">
        <f>Q119*R119</f>
        <v>42194.072250000005</v>
      </c>
      <c r="T119" s="28">
        <v>1.71</v>
      </c>
      <c r="U119" s="174">
        <f>H119*T119</f>
        <v>87456.804300000003</v>
      </c>
      <c r="V119" s="31">
        <f>(U119*1.1+L119+N119+P119)*R119</f>
        <v>72151.863547500005</v>
      </c>
      <c r="W119" s="6"/>
    </row>
    <row r="120" spans="1:24" ht="21">
      <c r="A120" s="33">
        <v>12</v>
      </c>
      <c r="B120" s="57" t="s">
        <v>247</v>
      </c>
      <c r="C120" s="33">
        <v>4</v>
      </c>
      <c r="D120" s="28"/>
      <c r="E120" s="31"/>
      <c r="F120" s="30">
        <v>17697</v>
      </c>
      <c r="G120" s="33">
        <v>2.89</v>
      </c>
      <c r="H120" s="133">
        <f t="shared" si="32"/>
        <v>51144.33</v>
      </c>
      <c r="I120" s="31">
        <v>10</v>
      </c>
      <c r="J120" s="31">
        <f t="shared" si="33"/>
        <v>5114.4330000000009</v>
      </c>
      <c r="K120" s="31"/>
      <c r="L120" s="43">
        <f t="shared" si="34"/>
        <v>0</v>
      </c>
      <c r="M120" s="43"/>
      <c r="N120" s="43"/>
      <c r="O120" s="31"/>
      <c r="P120" s="31">
        <f t="shared" si="35"/>
        <v>0</v>
      </c>
      <c r="Q120" s="31">
        <f t="shared" si="36"/>
        <v>56258.763000000006</v>
      </c>
      <c r="R120" s="228">
        <v>0.25</v>
      </c>
      <c r="S120" s="43">
        <f t="shared" si="37"/>
        <v>14064.690750000002</v>
      </c>
      <c r="T120" s="28">
        <v>1.71</v>
      </c>
      <c r="U120" s="174">
        <f>H120*T120</f>
        <v>87456.804300000003</v>
      </c>
      <c r="V120" s="31">
        <f>(U120*1.1+L120+N120+P120)*R120</f>
        <v>24050.621182500003</v>
      </c>
      <c r="W120" s="6"/>
      <c r="X120" s="13"/>
    </row>
    <row r="121" spans="1:24" ht="21">
      <c r="A121" s="33">
        <v>13</v>
      </c>
      <c r="B121" s="57" t="s">
        <v>247</v>
      </c>
      <c r="C121" s="33">
        <v>4</v>
      </c>
      <c r="D121" s="28"/>
      <c r="E121" s="31"/>
      <c r="F121" s="30">
        <v>17697</v>
      </c>
      <c r="G121" s="33">
        <v>2.89</v>
      </c>
      <c r="H121" s="133">
        <f t="shared" si="32"/>
        <v>51144.33</v>
      </c>
      <c r="I121" s="31">
        <v>10</v>
      </c>
      <c r="J121" s="31">
        <f t="shared" si="33"/>
        <v>5114.4330000000009</v>
      </c>
      <c r="K121" s="31"/>
      <c r="L121" s="43">
        <f t="shared" si="34"/>
        <v>0</v>
      </c>
      <c r="M121" s="43"/>
      <c r="N121" s="43"/>
      <c r="O121" s="31"/>
      <c r="P121" s="31">
        <f t="shared" si="35"/>
        <v>0</v>
      </c>
      <c r="Q121" s="31">
        <f t="shared" si="36"/>
        <v>56258.763000000006</v>
      </c>
      <c r="R121" s="228">
        <v>2.75</v>
      </c>
      <c r="S121" s="43">
        <f t="shared" si="37"/>
        <v>154711.59825000001</v>
      </c>
      <c r="T121" s="28">
        <v>1.71</v>
      </c>
      <c r="U121" s="174">
        <f>H121*T121</f>
        <v>87456.804300000003</v>
      </c>
      <c r="V121" s="31">
        <f>(U121*1.1+L121+N121+P121)*R121</f>
        <v>264556.83300750004</v>
      </c>
      <c r="W121" s="6"/>
    </row>
    <row r="122" spans="1:24" ht="21">
      <c r="A122" s="33">
        <v>14</v>
      </c>
      <c r="B122" s="57" t="s">
        <v>247</v>
      </c>
      <c r="C122" s="33">
        <v>4</v>
      </c>
      <c r="D122" s="37"/>
      <c r="E122" s="31"/>
      <c r="F122" s="30">
        <v>17697</v>
      </c>
      <c r="G122" s="33">
        <v>2.89</v>
      </c>
      <c r="H122" s="133">
        <f t="shared" si="32"/>
        <v>51144.33</v>
      </c>
      <c r="I122" s="31">
        <v>10</v>
      </c>
      <c r="J122" s="31">
        <f t="shared" si="33"/>
        <v>5114.4330000000009</v>
      </c>
      <c r="K122" s="31"/>
      <c r="L122" s="43">
        <f t="shared" si="34"/>
        <v>0</v>
      </c>
      <c r="M122" s="43"/>
      <c r="N122" s="43"/>
      <c r="O122" s="31"/>
      <c r="P122" s="31">
        <f t="shared" si="35"/>
        <v>0</v>
      </c>
      <c r="Q122" s="31">
        <f t="shared" si="36"/>
        <v>56258.763000000006</v>
      </c>
      <c r="R122" s="228">
        <v>0.75</v>
      </c>
      <c r="S122" s="43">
        <f t="shared" si="37"/>
        <v>42194.072250000005</v>
      </c>
      <c r="T122" s="28">
        <v>1.71</v>
      </c>
      <c r="U122" s="174">
        <f>H122*T122</f>
        <v>87456.804300000003</v>
      </c>
      <c r="V122" s="31">
        <f>(U122*1.1+L122+N122+P122)*R122</f>
        <v>72151.863547500005</v>
      </c>
      <c r="W122" s="6"/>
    </row>
    <row r="123" spans="1:24" ht="21">
      <c r="A123" s="33">
        <v>15</v>
      </c>
      <c r="B123" s="57" t="s">
        <v>247</v>
      </c>
      <c r="C123" s="33">
        <v>4</v>
      </c>
      <c r="D123" s="28"/>
      <c r="E123" s="31"/>
      <c r="F123" s="30">
        <v>17697</v>
      </c>
      <c r="G123" s="33">
        <v>2.89</v>
      </c>
      <c r="H123" s="133">
        <f t="shared" si="32"/>
        <v>51144.33</v>
      </c>
      <c r="I123" s="31">
        <v>10</v>
      </c>
      <c r="J123" s="31">
        <f t="shared" si="33"/>
        <v>5114.4330000000009</v>
      </c>
      <c r="K123" s="31"/>
      <c r="L123" s="43">
        <f t="shared" si="34"/>
        <v>0</v>
      </c>
      <c r="M123" s="43"/>
      <c r="N123" s="43"/>
      <c r="O123" s="31"/>
      <c r="P123" s="31">
        <f t="shared" si="35"/>
        <v>0</v>
      </c>
      <c r="Q123" s="31">
        <f t="shared" si="36"/>
        <v>56258.763000000006</v>
      </c>
      <c r="R123" s="228">
        <v>0.75</v>
      </c>
      <c r="S123" s="43">
        <f t="shared" si="37"/>
        <v>42194.072250000005</v>
      </c>
      <c r="T123" s="28">
        <v>1.71</v>
      </c>
      <c r="U123" s="174">
        <f>H123*T123</f>
        <v>87456.804300000003</v>
      </c>
      <c r="V123" s="31">
        <f>(U123*1.1+L123+N123+P123)*R123</f>
        <v>72151.863547500005</v>
      </c>
      <c r="W123" s="6"/>
    </row>
    <row r="124" spans="1:24" ht="31.2">
      <c r="A124" s="33">
        <v>16</v>
      </c>
      <c r="B124" s="49" t="s">
        <v>241</v>
      </c>
      <c r="C124" s="33">
        <v>4</v>
      </c>
      <c r="D124" s="37"/>
      <c r="E124" s="31"/>
      <c r="F124" s="30">
        <v>17697</v>
      </c>
      <c r="G124" s="33">
        <v>2.89</v>
      </c>
      <c r="H124" s="133">
        <f t="shared" si="32"/>
        <v>51144.33</v>
      </c>
      <c r="I124" s="31">
        <v>10</v>
      </c>
      <c r="J124" s="31">
        <f t="shared" si="33"/>
        <v>5114.4330000000009</v>
      </c>
      <c r="K124" s="31"/>
      <c r="L124" s="43">
        <f t="shared" si="34"/>
        <v>0</v>
      </c>
      <c r="M124" s="43"/>
      <c r="N124" s="43"/>
      <c r="O124" s="31"/>
      <c r="P124" s="31">
        <f t="shared" si="35"/>
        <v>0</v>
      </c>
      <c r="Q124" s="31">
        <f t="shared" si="36"/>
        <v>56258.763000000006</v>
      </c>
      <c r="R124" s="228">
        <v>1</v>
      </c>
      <c r="S124" s="43">
        <f t="shared" si="37"/>
        <v>56258.763000000006</v>
      </c>
      <c r="T124" s="28">
        <v>1.71</v>
      </c>
      <c r="U124" s="174">
        <f>H124*T124</f>
        <v>87456.804300000003</v>
      </c>
      <c r="V124" s="31">
        <f>(U124*1.1+L124+N124+P124)*R124</f>
        <v>96202.484730000011</v>
      </c>
      <c r="W124" s="6"/>
    </row>
    <row r="125" spans="1:24" ht="21">
      <c r="A125" s="33">
        <v>17</v>
      </c>
      <c r="B125" s="57" t="s">
        <v>249</v>
      </c>
      <c r="C125" s="33">
        <v>4</v>
      </c>
      <c r="D125" s="37"/>
      <c r="E125" s="31"/>
      <c r="F125" s="30">
        <v>17697</v>
      </c>
      <c r="G125" s="33">
        <v>2.89</v>
      </c>
      <c r="H125" s="133">
        <f t="shared" si="32"/>
        <v>51144.33</v>
      </c>
      <c r="I125" s="31">
        <v>10</v>
      </c>
      <c r="J125" s="31">
        <f t="shared" si="33"/>
        <v>5114.4330000000009</v>
      </c>
      <c r="K125" s="31"/>
      <c r="L125" s="43">
        <f t="shared" si="34"/>
        <v>0</v>
      </c>
      <c r="M125" s="43"/>
      <c r="N125" s="43"/>
      <c r="O125" s="31"/>
      <c r="P125" s="31">
        <f t="shared" si="35"/>
        <v>0</v>
      </c>
      <c r="Q125" s="31">
        <f t="shared" si="36"/>
        <v>56258.763000000006</v>
      </c>
      <c r="R125" s="228">
        <v>1</v>
      </c>
      <c r="S125" s="43">
        <f t="shared" si="37"/>
        <v>56258.763000000006</v>
      </c>
      <c r="T125" s="28">
        <v>1.71</v>
      </c>
      <c r="U125" s="174">
        <f>H125*T125</f>
        <v>87456.804300000003</v>
      </c>
      <c r="V125" s="31">
        <f>(U125*1.1+L125+N125+P125)*R125</f>
        <v>96202.484730000011</v>
      </c>
      <c r="W125" s="6"/>
    </row>
    <row r="126" spans="1:24">
      <c r="A126" s="32"/>
      <c r="B126" s="426" t="s">
        <v>3</v>
      </c>
      <c r="C126" s="32"/>
      <c r="D126" s="42"/>
      <c r="E126" s="134"/>
      <c r="F126" s="42"/>
      <c r="G126" s="37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222">
        <f>SUM(R109:R125)</f>
        <v>17</v>
      </c>
      <c r="S126" s="85">
        <f t="shared" ref="S126:V126" si="38">SUM(S109:S125)</f>
        <v>956982.97200000007</v>
      </c>
      <c r="T126" s="222"/>
      <c r="U126" s="85"/>
      <c r="V126" s="85">
        <f t="shared" si="38"/>
        <v>1636440.8821199997</v>
      </c>
    </row>
    <row r="127" spans="1:24">
      <c r="A127" s="129"/>
      <c r="B127" s="429"/>
      <c r="C127" s="129"/>
      <c r="R127" s="349"/>
      <c r="T127" s="101"/>
      <c r="V127" s="101"/>
    </row>
    <row r="128" spans="1:24">
      <c r="A128" s="126"/>
      <c r="B128" s="425"/>
      <c r="C128" s="361" t="s">
        <v>83</v>
      </c>
      <c r="D128" s="361"/>
      <c r="E128" s="361"/>
      <c r="F128" s="361"/>
      <c r="G128" s="361"/>
      <c r="H128" s="361"/>
      <c r="I128" s="361"/>
      <c r="J128" s="361"/>
      <c r="T128" s="101"/>
      <c r="V128" s="101"/>
    </row>
    <row r="129" spans="1:23">
      <c r="A129" s="149">
        <v>1</v>
      </c>
      <c r="B129" s="49" t="s">
        <v>236</v>
      </c>
      <c r="C129" s="33">
        <v>5</v>
      </c>
      <c r="D129" s="37"/>
      <c r="E129" s="31"/>
      <c r="F129" s="30">
        <v>17697</v>
      </c>
      <c r="G129" s="33">
        <v>2.92</v>
      </c>
      <c r="H129" s="133">
        <f t="shared" ref="H129:H134" si="39">F129*G129</f>
        <v>51675.24</v>
      </c>
      <c r="I129" s="31">
        <v>10</v>
      </c>
      <c r="J129" s="31">
        <f t="shared" ref="J129:J134" si="40">F129*G129*I129/100</f>
        <v>5167.5239999999994</v>
      </c>
      <c r="K129" s="31"/>
      <c r="L129" s="43">
        <f t="shared" ref="L129:L134" si="41">K129*F129/100</f>
        <v>0</v>
      </c>
      <c r="M129" s="43"/>
      <c r="N129" s="43">
        <f t="shared" ref="N129:N134" si="42">F129*M129/100</f>
        <v>0</v>
      </c>
      <c r="O129" s="31"/>
      <c r="P129" s="31">
        <f t="shared" ref="P129:P134" si="43">O129*F129/100</f>
        <v>0</v>
      </c>
      <c r="Q129" s="31">
        <f t="shared" ref="Q129:Q134" si="44">H129+L129+N129+P129+J129</f>
        <v>56842.763999999996</v>
      </c>
      <c r="R129" s="28">
        <v>1</v>
      </c>
      <c r="S129" s="43">
        <f t="shared" ref="S129:S133" si="45">Q129*R129</f>
        <v>56842.763999999996</v>
      </c>
      <c r="T129" s="28">
        <v>1.71</v>
      </c>
      <c r="U129" s="174">
        <f>H129*T129</f>
        <v>88364.660399999993</v>
      </c>
      <c r="V129" s="31">
        <f>(U129*1.1+L129+N129+P129)*R129</f>
        <v>97201.126440000007</v>
      </c>
    </row>
    <row r="130" spans="1:23" ht="21">
      <c r="A130" s="33">
        <v>2</v>
      </c>
      <c r="B130" s="49" t="s">
        <v>250</v>
      </c>
      <c r="C130" s="33">
        <v>4</v>
      </c>
      <c r="D130" s="37"/>
      <c r="E130" s="31"/>
      <c r="F130" s="30">
        <v>17697</v>
      </c>
      <c r="G130" s="33">
        <v>2.89</v>
      </c>
      <c r="H130" s="133">
        <f t="shared" si="39"/>
        <v>51144.33</v>
      </c>
      <c r="I130" s="31">
        <v>10</v>
      </c>
      <c r="J130" s="31">
        <f t="shared" si="40"/>
        <v>5114.4330000000009</v>
      </c>
      <c r="K130" s="31"/>
      <c r="L130" s="43">
        <f t="shared" si="41"/>
        <v>0</v>
      </c>
      <c r="M130" s="43"/>
      <c r="N130" s="43">
        <f t="shared" si="42"/>
        <v>0</v>
      </c>
      <c r="O130" s="31"/>
      <c r="P130" s="31">
        <f t="shared" si="43"/>
        <v>0</v>
      </c>
      <c r="Q130" s="31">
        <f t="shared" si="44"/>
        <v>56258.763000000006</v>
      </c>
      <c r="R130" s="28">
        <v>1.75</v>
      </c>
      <c r="S130" s="43">
        <f t="shared" si="45"/>
        <v>98452.835250000004</v>
      </c>
      <c r="T130" s="28">
        <v>1.71</v>
      </c>
      <c r="U130" s="174">
        <f>H130*T130</f>
        <v>87456.804300000003</v>
      </c>
      <c r="V130" s="31">
        <f>(U130*1.1+L130+N130+P130)*R130</f>
        <v>168354.34827750002</v>
      </c>
    </row>
    <row r="131" spans="1:23" ht="21">
      <c r="A131" s="149">
        <v>3</v>
      </c>
      <c r="B131" s="49" t="s">
        <v>250</v>
      </c>
      <c r="C131" s="33">
        <v>4</v>
      </c>
      <c r="D131" s="28"/>
      <c r="E131" s="31"/>
      <c r="F131" s="30">
        <v>17697</v>
      </c>
      <c r="G131" s="33">
        <v>2.89</v>
      </c>
      <c r="H131" s="133">
        <f t="shared" si="39"/>
        <v>51144.33</v>
      </c>
      <c r="I131" s="31">
        <v>10</v>
      </c>
      <c r="J131" s="31">
        <f t="shared" si="40"/>
        <v>5114.4330000000009</v>
      </c>
      <c r="K131" s="31"/>
      <c r="L131" s="43">
        <f t="shared" si="41"/>
        <v>0</v>
      </c>
      <c r="M131" s="43"/>
      <c r="N131" s="43">
        <f t="shared" si="42"/>
        <v>0</v>
      </c>
      <c r="O131" s="31"/>
      <c r="P131" s="31">
        <f t="shared" si="43"/>
        <v>0</v>
      </c>
      <c r="Q131" s="31">
        <f t="shared" si="44"/>
        <v>56258.763000000006</v>
      </c>
      <c r="R131" s="28">
        <v>1.75</v>
      </c>
      <c r="S131" s="43">
        <f t="shared" si="45"/>
        <v>98452.835250000004</v>
      </c>
      <c r="T131" s="28">
        <v>1.71</v>
      </c>
      <c r="U131" s="174">
        <f>H131*T131</f>
        <v>87456.804300000003</v>
      </c>
      <c r="V131" s="31">
        <f>(U131*1.1+L131+N131+P131)*R131</f>
        <v>168354.34827750002</v>
      </c>
      <c r="W131" s="6"/>
    </row>
    <row r="132" spans="1:23" ht="21">
      <c r="A132" s="33">
        <v>4</v>
      </c>
      <c r="B132" s="49" t="s">
        <v>250</v>
      </c>
      <c r="C132" s="33">
        <v>4</v>
      </c>
      <c r="D132" s="28"/>
      <c r="E132" s="31"/>
      <c r="F132" s="30">
        <v>17697</v>
      </c>
      <c r="G132" s="33">
        <v>2.89</v>
      </c>
      <c r="H132" s="133">
        <f t="shared" si="39"/>
        <v>51144.33</v>
      </c>
      <c r="I132" s="31">
        <v>10</v>
      </c>
      <c r="J132" s="31">
        <f t="shared" si="40"/>
        <v>5114.4330000000009</v>
      </c>
      <c r="K132" s="31"/>
      <c r="L132" s="43">
        <f t="shared" si="41"/>
        <v>0</v>
      </c>
      <c r="M132" s="43"/>
      <c r="N132" s="43">
        <f t="shared" si="42"/>
        <v>0</v>
      </c>
      <c r="O132" s="31"/>
      <c r="P132" s="31">
        <f t="shared" si="43"/>
        <v>0</v>
      </c>
      <c r="Q132" s="31">
        <f t="shared" si="44"/>
        <v>56258.763000000006</v>
      </c>
      <c r="R132" s="228">
        <v>0.75</v>
      </c>
      <c r="S132" s="43">
        <f t="shared" si="45"/>
        <v>42194.072250000005</v>
      </c>
      <c r="T132" s="28">
        <v>1.71</v>
      </c>
      <c r="U132" s="174">
        <f>H132*T132</f>
        <v>87456.804300000003</v>
      </c>
      <c r="V132" s="31">
        <f>(U132*1.1+L132+N132+P132)*R132</f>
        <v>72151.863547500005</v>
      </c>
      <c r="W132" s="6"/>
    </row>
    <row r="133" spans="1:23" ht="21">
      <c r="A133" s="149">
        <v>5</v>
      </c>
      <c r="B133" s="49" t="s">
        <v>250</v>
      </c>
      <c r="C133" s="33">
        <v>4</v>
      </c>
      <c r="D133" s="28"/>
      <c r="E133" s="31"/>
      <c r="F133" s="30">
        <v>17697</v>
      </c>
      <c r="G133" s="33">
        <v>2.89</v>
      </c>
      <c r="H133" s="133">
        <f t="shared" si="39"/>
        <v>51144.33</v>
      </c>
      <c r="I133" s="31">
        <v>10</v>
      </c>
      <c r="J133" s="31">
        <f t="shared" si="40"/>
        <v>5114.4330000000009</v>
      </c>
      <c r="K133" s="31"/>
      <c r="L133" s="43">
        <f t="shared" si="41"/>
        <v>0</v>
      </c>
      <c r="M133" s="43"/>
      <c r="N133" s="43">
        <f t="shared" si="42"/>
        <v>0</v>
      </c>
      <c r="O133" s="31"/>
      <c r="P133" s="31">
        <f t="shared" si="43"/>
        <v>0</v>
      </c>
      <c r="Q133" s="31">
        <f t="shared" si="44"/>
        <v>56258.763000000006</v>
      </c>
      <c r="R133" s="228">
        <v>3</v>
      </c>
      <c r="S133" s="43">
        <f t="shared" si="45"/>
        <v>168776.28900000002</v>
      </c>
      <c r="T133" s="28">
        <v>1.71</v>
      </c>
      <c r="U133" s="174">
        <f>H133*T133</f>
        <v>87456.804300000003</v>
      </c>
      <c r="V133" s="31">
        <f>(U133*1.1+L133+N133+P133)*R133</f>
        <v>288607.45419000002</v>
      </c>
      <c r="W133" s="6"/>
    </row>
    <row r="134" spans="1:23" ht="21">
      <c r="A134" s="33">
        <v>6</v>
      </c>
      <c r="B134" s="49" t="s">
        <v>250</v>
      </c>
      <c r="C134" s="33">
        <v>4</v>
      </c>
      <c r="D134" s="28"/>
      <c r="E134" s="31"/>
      <c r="F134" s="30">
        <v>17697</v>
      </c>
      <c r="G134" s="33">
        <v>2.89</v>
      </c>
      <c r="H134" s="133">
        <f t="shared" si="39"/>
        <v>51144.33</v>
      </c>
      <c r="I134" s="31">
        <v>10</v>
      </c>
      <c r="J134" s="31">
        <f t="shared" si="40"/>
        <v>5114.4330000000009</v>
      </c>
      <c r="K134" s="31"/>
      <c r="L134" s="43">
        <f t="shared" si="41"/>
        <v>0</v>
      </c>
      <c r="M134" s="43"/>
      <c r="N134" s="43">
        <f t="shared" si="42"/>
        <v>0</v>
      </c>
      <c r="O134" s="31"/>
      <c r="P134" s="31">
        <f t="shared" si="43"/>
        <v>0</v>
      </c>
      <c r="Q134" s="31">
        <f t="shared" si="44"/>
        <v>56258.763000000006</v>
      </c>
      <c r="R134" s="228">
        <v>1.75</v>
      </c>
      <c r="S134" s="43"/>
      <c r="T134" s="28">
        <v>1.71</v>
      </c>
      <c r="U134" s="174"/>
      <c r="V134" s="31"/>
      <c r="W134" s="6"/>
    </row>
    <row r="135" spans="1:23">
      <c r="A135" s="32"/>
      <c r="B135" s="426" t="s">
        <v>3</v>
      </c>
      <c r="C135" s="32"/>
      <c r="D135" s="42"/>
      <c r="E135" s="134"/>
      <c r="F135" s="42"/>
      <c r="G135" s="37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108">
        <f>SUM(R129:R134)</f>
        <v>10</v>
      </c>
      <c r="S135" s="88">
        <f>SUM(S129:S133)</f>
        <v>464718.79575000005</v>
      </c>
      <c r="T135" s="88"/>
      <c r="U135" s="88"/>
      <c r="V135" s="88">
        <f>SUM(V129:V133)</f>
        <v>794669.1407325</v>
      </c>
    </row>
    <row r="136" spans="1:23">
      <c r="A136" s="129"/>
      <c r="B136" s="428"/>
      <c r="C136" s="129"/>
      <c r="D136" s="21"/>
      <c r="E136" s="10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105"/>
      <c r="S136" s="95"/>
      <c r="T136" s="101"/>
      <c r="V136" s="101"/>
    </row>
    <row r="137" spans="1:23" ht="13.2" customHeight="1">
      <c r="A137" s="129"/>
      <c r="B137" s="428"/>
      <c r="C137" s="361" t="s">
        <v>84</v>
      </c>
      <c r="D137" s="361"/>
      <c r="E137" s="361"/>
      <c r="F137" s="361"/>
      <c r="G137" s="361"/>
      <c r="H137" s="361"/>
      <c r="I137" s="361"/>
      <c r="J137" s="361"/>
      <c r="K137" s="361"/>
      <c r="L137" s="21"/>
      <c r="M137" s="21"/>
      <c r="N137" s="21"/>
      <c r="O137" s="21"/>
      <c r="P137" s="21"/>
      <c r="Q137" s="21"/>
      <c r="R137" s="105"/>
      <c r="S137" s="95"/>
      <c r="T137" s="101"/>
      <c r="V137" s="101"/>
    </row>
    <row r="138" spans="1:23">
      <c r="A138" s="33">
        <v>1</v>
      </c>
      <c r="B138" s="49" t="s">
        <v>236</v>
      </c>
      <c r="C138" s="33">
        <v>5</v>
      </c>
      <c r="D138" s="17"/>
      <c r="E138" s="22"/>
      <c r="F138" s="54">
        <v>17697</v>
      </c>
      <c r="G138" s="83">
        <v>2.92</v>
      </c>
      <c r="H138" s="135">
        <f t="shared" ref="H138:H147" si="46">F138*G138</f>
        <v>51675.24</v>
      </c>
      <c r="I138" s="31">
        <v>10</v>
      </c>
      <c r="J138" s="31">
        <f t="shared" ref="J138:J147" si="47">F138*G138*I138/100</f>
        <v>5167.5239999999994</v>
      </c>
      <c r="K138" s="22">
        <v>20</v>
      </c>
      <c r="L138" s="12">
        <f t="shared" ref="L138:L147" si="48">K138*F138/100</f>
        <v>3539.4</v>
      </c>
      <c r="M138" s="12"/>
      <c r="N138" s="12">
        <f t="shared" ref="N138:N147" si="49">F138*M138/100</f>
        <v>0</v>
      </c>
      <c r="O138" s="22"/>
      <c r="P138" s="22">
        <f t="shared" ref="P138:P147" si="50">O138*F138/100</f>
        <v>0</v>
      </c>
      <c r="Q138" s="31">
        <f>H138+L138+N138+P138+J138</f>
        <v>60382.163999999997</v>
      </c>
      <c r="R138" s="366">
        <v>1</v>
      </c>
      <c r="S138" s="12">
        <f t="shared" ref="S138:S147" si="51">Q138*R138</f>
        <v>60382.163999999997</v>
      </c>
      <c r="T138" s="28">
        <v>1.71</v>
      </c>
      <c r="U138" s="174">
        <f>H138*T138</f>
        <v>88364.660399999993</v>
      </c>
      <c r="V138" s="31">
        <f>(U138*1.1+L138+N138+P138)*R138</f>
        <v>100740.52644</v>
      </c>
    </row>
    <row r="139" spans="1:23" ht="41.4">
      <c r="A139" s="33">
        <v>2</v>
      </c>
      <c r="B139" s="49" t="s">
        <v>251</v>
      </c>
      <c r="C139" s="33">
        <v>4</v>
      </c>
      <c r="D139" s="17"/>
      <c r="E139" s="22"/>
      <c r="F139" s="54">
        <v>17697</v>
      </c>
      <c r="G139" s="83">
        <v>2.89</v>
      </c>
      <c r="H139" s="135">
        <f t="shared" si="46"/>
        <v>51144.33</v>
      </c>
      <c r="I139" s="31">
        <v>10</v>
      </c>
      <c r="J139" s="31">
        <f t="shared" si="47"/>
        <v>5114.4330000000009</v>
      </c>
      <c r="K139" s="22">
        <v>20</v>
      </c>
      <c r="L139" s="12">
        <f t="shared" si="48"/>
        <v>3539.4</v>
      </c>
      <c r="M139" s="12"/>
      <c r="N139" s="12">
        <f t="shared" si="49"/>
        <v>0</v>
      </c>
      <c r="O139" s="22"/>
      <c r="P139" s="22">
        <f t="shared" si="50"/>
        <v>0</v>
      </c>
      <c r="Q139" s="31">
        <f t="shared" ref="Q139:Q147" si="52">H139+L139+N139+P139+J139</f>
        <v>59798.163</v>
      </c>
      <c r="R139" s="30">
        <v>1.75</v>
      </c>
      <c r="S139" s="12">
        <f t="shared" si="51"/>
        <v>104646.78525</v>
      </c>
      <c r="T139" s="28">
        <v>1.71</v>
      </c>
      <c r="U139" s="174">
        <f>H139*T139</f>
        <v>87456.804300000003</v>
      </c>
      <c r="V139" s="31">
        <f>(U139*1.1+L139+N139+P139)*R139</f>
        <v>174548.2982775</v>
      </c>
    </row>
    <row r="140" spans="1:23" ht="41.4">
      <c r="A140" s="33">
        <v>3</v>
      </c>
      <c r="B140" s="49" t="s">
        <v>251</v>
      </c>
      <c r="C140" s="33">
        <v>4</v>
      </c>
      <c r="D140" s="16"/>
      <c r="E140" s="22"/>
      <c r="F140" s="54">
        <v>17697</v>
      </c>
      <c r="G140" s="83">
        <v>2.89</v>
      </c>
      <c r="H140" s="135">
        <f t="shared" si="46"/>
        <v>51144.33</v>
      </c>
      <c r="I140" s="31">
        <v>10</v>
      </c>
      <c r="J140" s="31">
        <f t="shared" si="47"/>
        <v>5114.4330000000009</v>
      </c>
      <c r="K140" s="22">
        <v>20</v>
      </c>
      <c r="L140" s="12">
        <f t="shared" si="48"/>
        <v>3539.4</v>
      </c>
      <c r="M140" s="12"/>
      <c r="N140" s="12">
        <f t="shared" si="49"/>
        <v>0</v>
      </c>
      <c r="O140" s="22"/>
      <c r="P140" s="22">
        <f t="shared" si="50"/>
        <v>0</v>
      </c>
      <c r="Q140" s="31">
        <f t="shared" si="52"/>
        <v>59798.163</v>
      </c>
      <c r="R140" s="30">
        <v>0.75</v>
      </c>
      <c r="S140" s="12">
        <f t="shared" si="51"/>
        <v>44848.62225</v>
      </c>
      <c r="T140" s="28">
        <v>1.71</v>
      </c>
      <c r="U140" s="174">
        <f>H140*T140</f>
        <v>87456.804300000003</v>
      </c>
      <c r="V140" s="31">
        <f>(U140*1.1+L140+N140+P140)*R140</f>
        <v>74806.413547500008</v>
      </c>
    </row>
    <row r="141" spans="1:23" ht="41.4">
      <c r="A141" s="33">
        <v>4</v>
      </c>
      <c r="B141" s="49" t="s">
        <v>251</v>
      </c>
      <c r="C141" s="33">
        <v>4</v>
      </c>
      <c r="D141" s="17"/>
      <c r="E141" s="22"/>
      <c r="F141" s="54">
        <v>17697</v>
      </c>
      <c r="G141" s="83">
        <v>2.89</v>
      </c>
      <c r="H141" s="135">
        <f t="shared" si="46"/>
        <v>51144.33</v>
      </c>
      <c r="I141" s="31">
        <v>10</v>
      </c>
      <c r="J141" s="31">
        <f t="shared" si="47"/>
        <v>5114.4330000000009</v>
      </c>
      <c r="K141" s="22">
        <v>20</v>
      </c>
      <c r="L141" s="12">
        <f t="shared" si="48"/>
        <v>3539.4</v>
      </c>
      <c r="M141" s="12"/>
      <c r="N141" s="12">
        <f t="shared" si="49"/>
        <v>0</v>
      </c>
      <c r="O141" s="22"/>
      <c r="P141" s="22">
        <f t="shared" si="50"/>
        <v>0</v>
      </c>
      <c r="Q141" s="31">
        <f t="shared" si="52"/>
        <v>59798.163</v>
      </c>
      <c r="R141" s="30">
        <v>1.75</v>
      </c>
      <c r="S141" s="12">
        <f t="shared" si="51"/>
        <v>104646.78525</v>
      </c>
      <c r="T141" s="28">
        <v>1.71</v>
      </c>
      <c r="U141" s="174">
        <f>H141*T141</f>
        <v>87456.804300000003</v>
      </c>
      <c r="V141" s="31">
        <f>(U141*1.1+L141+N141+P141)*R141</f>
        <v>174548.2982775</v>
      </c>
      <c r="W141" s="6"/>
    </row>
    <row r="142" spans="1:23" ht="41.4">
      <c r="A142" s="33">
        <v>5</v>
      </c>
      <c r="B142" s="49" t="s">
        <v>251</v>
      </c>
      <c r="C142" s="33">
        <v>4</v>
      </c>
      <c r="D142" s="16"/>
      <c r="E142" s="22"/>
      <c r="F142" s="54">
        <v>17697</v>
      </c>
      <c r="G142" s="83">
        <v>2.89</v>
      </c>
      <c r="H142" s="22">
        <f t="shared" si="46"/>
        <v>51144.33</v>
      </c>
      <c r="I142" s="31">
        <v>10</v>
      </c>
      <c r="J142" s="31">
        <f t="shared" si="47"/>
        <v>5114.4330000000009</v>
      </c>
      <c r="K142" s="22">
        <v>20</v>
      </c>
      <c r="L142" s="12">
        <f t="shared" si="48"/>
        <v>3539.4</v>
      </c>
      <c r="M142" s="12"/>
      <c r="N142" s="12">
        <f t="shared" si="49"/>
        <v>0</v>
      </c>
      <c r="O142" s="22"/>
      <c r="P142" s="22">
        <f t="shared" si="50"/>
        <v>0</v>
      </c>
      <c r="Q142" s="31">
        <f t="shared" si="52"/>
        <v>59798.163</v>
      </c>
      <c r="R142" s="28">
        <v>1.5</v>
      </c>
      <c r="S142" s="12">
        <f t="shared" si="51"/>
        <v>89697.244500000001</v>
      </c>
      <c r="T142" s="28">
        <v>1.71</v>
      </c>
      <c r="U142" s="174">
        <f>H142*T142</f>
        <v>87456.804300000003</v>
      </c>
      <c r="V142" s="31">
        <f>(U142*1.1+L142+N142+P142)*R142</f>
        <v>149612.82709500002</v>
      </c>
      <c r="W142" s="6"/>
    </row>
    <row r="143" spans="1:23" ht="41.4">
      <c r="A143" s="33">
        <v>6</v>
      </c>
      <c r="B143" s="49" t="s">
        <v>251</v>
      </c>
      <c r="C143" s="33">
        <v>4</v>
      </c>
      <c r="D143" s="16"/>
      <c r="E143" s="22"/>
      <c r="F143" s="54">
        <v>17697</v>
      </c>
      <c r="G143" s="83">
        <v>2.89</v>
      </c>
      <c r="H143" s="22">
        <f t="shared" si="46"/>
        <v>51144.33</v>
      </c>
      <c r="I143" s="31">
        <v>10</v>
      </c>
      <c r="J143" s="31">
        <f t="shared" si="47"/>
        <v>5114.4330000000009</v>
      </c>
      <c r="K143" s="22">
        <v>20</v>
      </c>
      <c r="L143" s="12">
        <f t="shared" si="48"/>
        <v>3539.4</v>
      </c>
      <c r="M143" s="12"/>
      <c r="N143" s="12">
        <f t="shared" si="49"/>
        <v>0</v>
      </c>
      <c r="O143" s="22"/>
      <c r="P143" s="22">
        <f t="shared" si="50"/>
        <v>0</v>
      </c>
      <c r="Q143" s="31">
        <f t="shared" si="52"/>
        <v>59798.163</v>
      </c>
      <c r="R143" s="30">
        <v>1.75</v>
      </c>
      <c r="S143" s="12">
        <f t="shared" si="51"/>
        <v>104646.78525</v>
      </c>
      <c r="T143" s="28">
        <v>1.71</v>
      </c>
      <c r="U143" s="174">
        <f>H143*T143</f>
        <v>87456.804300000003</v>
      </c>
      <c r="V143" s="31">
        <f>(U143*1.1+L143+N143+P143)*R143</f>
        <v>174548.2982775</v>
      </c>
      <c r="W143" s="6"/>
    </row>
    <row r="144" spans="1:23" ht="51.6">
      <c r="A144" s="33">
        <v>7</v>
      </c>
      <c r="B144" s="49" t="s">
        <v>252</v>
      </c>
      <c r="C144" s="33">
        <v>4</v>
      </c>
      <c r="D144" s="17"/>
      <c r="E144" s="22"/>
      <c r="F144" s="54">
        <v>17697</v>
      </c>
      <c r="G144" s="83">
        <v>2.89</v>
      </c>
      <c r="H144" s="135">
        <f t="shared" si="46"/>
        <v>51144.33</v>
      </c>
      <c r="I144" s="31">
        <v>10</v>
      </c>
      <c r="J144" s="31">
        <f t="shared" si="47"/>
        <v>5114.4330000000009</v>
      </c>
      <c r="K144" s="22">
        <v>20</v>
      </c>
      <c r="L144" s="12">
        <f t="shared" si="48"/>
        <v>3539.4</v>
      </c>
      <c r="M144" s="12"/>
      <c r="N144" s="12">
        <f t="shared" si="49"/>
        <v>0</v>
      </c>
      <c r="O144" s="22"/>
      <c r="P144" s="22">
        <f t="shared" si="50"/>
        <v>0</v>
      </c>
      <c r="Q144" s="31">
        <f t="shared" si="52"/>
        <v>59798.163</v>
      </c>
      <c r="R144" s="30">
        <v>1</v>
      </c>
      <c r="S144" s="12">
        <f t="shared" si="51"/>
        <v>59798.163</v>
      </c>
      <c r="T144" s="28">
        <v>1.71</v>
      </c>
      <c r="U144" s="174">
        <f>H144*T144</f>
        <v>87456.804300000003</v>
      </c>
      <c r="V144" s="31">
        <f>(U144*1.1+L144+N144+P144)*R144</f>
        <v>99741.884730000005</v>
      </c>
      <c r="W144" s="6"/>
    </row>
    <row r="145" spans="1:23" ht="41.4">
      <c r="A145" s="33">
        <v>8</v>
      </c>
      <c r="B145" s="49" t="s">
        <v>251</v>
      </c>
      <c r="C145" s="33">
        <v>4</v>
      </c>
      <c r="D145" s="17"/>
      <c r="E145" s="22"/>
      <c r="F145" s="54">
        <v>17697</v>
      </c>
      <c r="G145" s="83">
        <v>2.89</v>
      </c>
      <c r="H145" s="135">
        <f t="shared" si="46"/>
        <v>51144.33</v>
      </c>
      <c r="I145" s="31">
        <v>10</v>
      </c>
      <c r="J145" s="31">
        <f t="shared" si="47"/>
        <v>5114.4330000000009</v>
      </c>
      <c r="K145" s="22">
        <v>20</v>
      </c>
      <c r="L145" s="12">
        <f t="shared" si="48"/>
        <v>3539.4</v>
      </c>
      <c r="M145" s="12"/>
      <c r="N145" s="12">
        <f t="shared" si="49"/>
        <v>0</v>
      </c>
      <c r="O145" s="22"/>
      <c r="P145" s="22">
        <f t="shared" si="50"/>
        <v>0</v>
      </c>
      <c r="Q145" s="31">
        <f t="shared" si="52"/>
        <v>59798.163</v>
      </c>
      <c r="R145" s="30">
        <v>0.75</v>
      </c>
      <c r="S145" s="12">
        <f t="shared" si="51"/>
        <v>44848.62225</v>
      </c>
      <c r="T145" s="28">
        <v>1.71</v>
      </c>
      <c r="U145" s="174">
        <f>H145*T145</f>
        <v>87456.804300000003</v>
      </c>
      <c r="V145" s="31">
        <f>(U145*1.1+L145+N145+P145)*R145</f>
        <v>74806.413547500008</v>
      </c>
      <c r="W145" s="6"/>
    </row>
    <row r="146" spans="1:23" ht="41.4">
      <c r="A146" s="33">
        <v>9</v>
      </c>
      <c r="B146" s="49" t="s">
        <v>251</v>
      </c>
      <c r="C146" s="33">
        <v>4</v>
      </c>
      <c r="D146" s="17"/>
      <c r="E146" s="22"/>
      <c r="F146" s="54">
        <v>17697</v>
      </c>
      <c r="G146" s="83">
        <v>2.89</v>
      </c>
      <c r="H146" s="135">
        <f t="shared" si="46"/>
        <v>51144.33</v>
      </c>
      <c r="I146" s="31">
        <v>10</v>
      </c>
      <c r="J146" s="31">
        <f t="shared" si="47"/>
        <v>5114.4330000000009</v>
      </c>
      <c r="K146" s="22">
        <v>20</v>
      </c>
      <c r="L146" s="12">
        <f t="shared" si="48"/>
        <v>3539.4</v>
      </c>
      <c r="M146" s="12"/>
      <c r="N146" s="12">
        <f t="shared" si="49"/>
        <v>0</v>
      </c>
      <c r="O146" s="22"/>
      <c r="P146" s="22">
        <f t="shared" si="50"/>
        <v>0</v>
      </c>
      <c r="Q146" s="31">
        <f t="shared" si="52"/>
        <v>59798.163</v>
      </c>
      <c r="R146" s="30">
        <v>3</v>
      </c>
      <c r="S146" s="12">
        <f t="shared" si="51"/>
        <v>179394.489</v>
      </c>
      <c r="T146" s="28">
        <v>1.71</v>
      </c>
      <c r="U146" s="174">
        <f>H146*T146</f>
        <v>87456.804300000003</v>
      </c>
      <c r="V146" s="31">
        <f>(U146*1.1+L146+N146+P146)*R146</f>
        <v>299225.65419000003</v>
      </c>
      <c r="W146" s="6"/>
    </row>
    <row r="147" spans="1:23">
      <c r="A147" s="33">
        <v>10</v>
      </c>
      <c r="B147" s="57" t="s">
        <v>262</v>
      </c>
      <c r="C147" s="33">
        <v>4</v>
      </c>
      <c r="D147" s="17"/>
      <c r="E147" s="22"/>
      <c r="F147" s="54">
        <v>17697</v>
      </c>
      <c r="G147" s="83">
        <v>2.89</v>
      </c>
      <c r="H147" s="135">
        <f t="shared" si="46"/>
        <v>51144.33</v>
      </c>
      <c r="I147" s="31">
        <v>10</v>
      </c>
      <c r="J147" s="31">
        <f t="shared" si="47"/>
        <v>5114.4330000000009</v>
      </c>
      <c r="K147" s="22">
        <v>20</v>
      </c>
      <c r="L147" s="12">
        <f t="shared" si="48"/>
        <v>3539.4</v>
      </c>
      <c r="M147" s="12"/>
      <c r="N147" s="12">
        <f t="shared" si="49"/>
        <v>0</v>
      </c>
      <c r="O147" s="22"/>
      <c r="P147" s="22">
        <f t="shared" si="50"/>
        <v>0</v>
      </c>
      <c r="Q147" s="31">
        <f t="shared" si="52"/>
        <v>59798.163</v>
      </c>
      <c r="R147" s="30">
        <v>0.25</v>
      </c>
      <c r="S147" s="12">
        <f t="shared" si="51"/>
        <v>14949.54075</v>
      </c>
      <c r="T147" s="28">
        <v>1.71</v>
      </c>
      <c r="U147" s="174">
        <f>H147*T147</f>
        <v>87456.804300000003</v>
      </c>
      <c r="V147" s="31">
        <f>(U147*1.1+L147+N147+P147)*R147</f>
        <v>24935.471182500001</v>
      </c>
      <c r="W147" s="6"/>
    </row>
    <row r="148" spans="1:23">
      <c r="A148" s="58"/>
      <c r="B148" s="430" t="s">
        <v>3</v>
      </c>
      <c r="C148" s="58"/>
      <c r="D148" s="19"/>
      <c r="E148" s="136"/>
      <c r="F148" s="19"/>
      <c r="G148" s="17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84">
        <f>SUM(R138:R147)</f>
        <v>13.5</v>
      </c>
      <c r="S148" s="94">
        <f>SUM(S138:S147)</f>
        <v>807859.20150000008</v>
      </c>
      <c r="T148" s="94"/>
      <c r="U148" s="94"/>
      <c r="V148" s="94">
        <f>SUM(V138:V147)</f>
        <v>1347514.0855650001</v>
      </c>
    </row>
    <row r="149" spans="1:23">
      <c r="A149" s="129"/>
      <c r="B149" s="428"/>
      <c r="C149" s="129"/>
      <c r="D149" s="21"/>
      <c r="E149" s="10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105"/>
      <c r="S149" s="95"/>
      <c r="T149" s="101"/>
      <c r="V149" s="101"/>
    </row>
    <row r="150" spans="1:23">
      <c r="A150" s="126"/>
      <c r="B150" s="425"/>
      <c r="C150" s="372" t="s">
        <v>124</v>
      </c>
      <c r="D150" s="373"/>
      <c r="E150" s="374"/>
      <c r="F150" s="373"/>
      <c r="G150" s="373"/>
      <c r="H150" s="373"/>
      <c r="I150" s="373"/>
      <c r="J150" s="373"/>
      <c r="K150" s="373"/>
      <c r="L150" s="373"/>
      <c r="T150" s="101"/>
      <c r="V150" s="101"/>
    </row>
    <row r="151" spans="1:23" ht="51.6">
      <c r="A151" s="33">
        <v>1</v>
      </c>
      <c r="B151" s="150" t="s">
        <v>253</v>
      </c>
      <c r="C151" s="33">
        <v>4</v>
      </c>
      <c r="D151" s="55"/>
      <c r="E151" s="55"/>
      <c r="F151" s="54">
        <v>17697</v>
      </c>
      <c r="G151" s="33">
        <v>2.89</v>
      </c>
      <c r="H151" s="22">
        <f>F151*G151</f>
        <v>51144.33</v>
      </c>
      <c r="I151" s="31">
        <v>10</v>
      </c>
      <c r="J151" s="31">
        <f>F151*G151*I151/100</f>
        <v>5114.4330000000009</v>
      </c>
      <c r="K151" s="22">
        <v>20</v>
      </c>
      <c r="L151" s="12">
        <f>K151*F151/100</f>
        <v>3539.4</v>
      </c>
      <c r="M151" s="12"/>
      <c r="N151" s="12">
        <f>F151*M151/100</f>
        <v>0</v>
      </c>
      <c r="O151" s="22"/>
      <c r="P151" s="22">
        <f>O151*F151/100</f>
        <v>0</v>
      </c>
      <c r="Q151" s="31">
        <f>H151+L151+N151+P151+J151</f>
        <v>59798.163</v>
      </c>
      <c r="R151" s="30">
        <v>1.75</v>
      </c>
      <c r="S151" s="12">
        <f>Q151*R151</f>
        <v>104646.78525</v>
      </c>
      <c r="T151" s="28">
        <v>1.71</v>
      </c>
      <c r="U151" s="174">
        <f>H151*T151</f>
        <v>87456.804300000003</v>
      </c>
      <c r="V151" s="31">
        <f>(U151*1.1+L151+N151+P151)*R151</f>
        <v>174548.2982775</v>
      </c>
    </row>
    <row r="152" spans="1:23" ht="41.4">
      <c r="A152" s="33">
        <v>2</v>
      </c>
      <c r="B152" s="150" t="s">
        <v>310</v>
      </c>
      <c r="C152" s="33">
        <v>4</v>
      </c>
      <c r="D152" s="55"/>
      <c r="E152" s="55"/>
      <c r="F152" s="54">
        <v>17697</v>
      </c>
      <c r="G152" s="33">
        <v>2.89</v>
      </c>
      <c r="H152" s="22">
        <f>F152*G152</f>
        <v>51144.33</v>
      </c>
      <c r="I152" s="31">
        <v>10</v>
      </c>
      <c r="J152" s="31">
        <f>F152*G152*I152/100</f>
        <v>5114.4330000000009</v>
      </c>
      <c r="K152" s="22">
        <v>20</v>
      </c>
      <c r="L152" s="12">
        <f>K152*F152/100</f>
        <v>3539.4</v>
      </c>
      <c r="M152" s="12"/>
      <c r="N152" s="12">
        <f>F152*M152/100</f>
        <v>0</v>
      </c>
      <c r="O152" s="22"/>
      <c r="P152" s="22">
        <f>O152*F152/100</f>
        <v>0</v>
      </c>
      <c r="Q152" s="31">
        <f>H152+L152+N152+P152+J152</f>
        <v>59798.163</v>
      </c>
      <c r="R152" s="28">
        <v>1.75</v>
      </c>
      <c r="S152" s="12">
        <f>Q152*R152</f>
        <v>104646.78525</v>
      </c>
      <c r="T152" s="28">
        <v>1.71</v>
      </c>
      <c r="U152" s="174">
        <f>H152*T152</f>
        <v>87456.804300000003</v>
      </c>
      <c r="V152" s="31">
        <f>(U152*1.1+L152+N152+P152)*R152</f>
        <v>174548.2982775</v>
      </c>
    </row>
    <row r="153" spans="1:23" s="13" customFormat="1" ht="51.6">
      <c r="A153" s="33">
        <v>3</v>
      </c>
      <c r="B153" s="150" t="s">
        <v>331</v>
      </c>
      <c r="C153" s="33">
        <v>4</v>
      </c>
      <c r="D153" s="55"/>
      <c r="E153" s="55"/>
      <c r="F153" s="54">
        <v>17697</v>
      </c>
      <c r="G153" s="33">
        <v>2.89</v>
      </c>
      <c r="H153" s="22">
        <f>F153*G153</f>
        <v>51144.33</v>
      </c>
      <c r="I153" s="31">
        <v>10</v>
      </c>
      <c r="J153" s="31">
        <f>F153*G153*I153/100</f>
        <v>5114.4330000000009</v>
      </c>
      <c r="K153" s="22">
        <v>20</v>
      </c>
      <c r="L153" s="12">
        <f>K153*F153/100</f>
        <v>3539.4</v>
      </c>
      <c r="M153" s="12"/>
      <c r="N153" s="12">
        <f>F153*M153/100</f>
        <v>0</v>
      </c>
      <c r="O153" s="22"/>
      <c r="P153" s="22">
        <f>O153*F153/100</f>
        <v>0</v>
      </c>
      <c r="Q153" s="31">
        <f>H153+L153+N153+P153+J153</f>
        <v>59798.163</v>
      </c>
      <c r="R153" s="28">
        <v>0.5</v>
      </c>
      <c r="S153" s="12">
        <f>Q153*R153</f>
        <v>29899.0815</v>
      </c>
      <c r="T153" s="28">
        <v>1.71</v>
      </c>
      <c r="U153" s="174">
        <f>H153*T153</f>
        <v>87456.804300000003</v>
      </c>
      <c r="V153" s="31">
        <f>(U153*1.1+L153+N153+P153)*R153</f>
        <v>49870.942365000003</v>
      </c>
      <c r="W153" s="21"/>
    </row>
    <row r="154" spans="1:23" s="13" customFormat="1" ht="51.6">
      <c r="A154" s="33">
        <v>4</v>
      </c>
      <c r="B154" s="150" t="s">
        <v>332</v>
      </c>
      <c r="C154" s="33">
        <v>4</v>
      </c>
      <c r="D154" s="55"/>
      <c r="E154" s="55"/>
      <c r="F154" s="54">
        <v>17697</v>
      </c>
      <c r="G154" s="33">
        <v>2.89</v>
      </c>
      <c r="H154" s="22">
        <f>F154*G154</f>
        <v>51144.33</v>
      </c>
      <c r="I154" s="31">
        <v>10</v>
      </c>
      <c r="J154" s="31">
        <f>F154*G154*I154/100</f>
        <v>5114.4330000000009</v>
      </c>
      <c r="K154" s="22">
        <v>20</v>
      </c>
      <c r="L154" s="12">
        <f>K154*F154/100</f>
        <v>3539.4</v>
      </c>
      <c r="M154" s="12"/>
      <c r="N154" s="12">
        <f>F154*M154/100</f>
        <v>0</v>
      </c>
      <c r="O154" s="22"/>
      <c r="P154" s="22">
        <f>O154*F154/100</f>
        <v>0</v>
      </c>
      <c r="Q154" s="31">
        <f>H154+L154+N154+P154+J154</f>
        <v>59798.163</v>
      </c>
      <c r="R154" s="28">
        <v>1.5</v>
      </c>
      <c r="S154" s="12">
        <f>Q154*R154</f>
        <v>89697.244500000001</v>
      </c>
      <c r="T154" s="28">
        <v>1.71</v>
      </c>
      <c r="U154" s="174">
        <f>H154*T154</f>
        <v>87456.804300000003</v>
      </c>
      <c r="V154" s="31">
        <f>(U154*1.1+L154+N154+P154)*R154</f>
        <v>149612.82709500002</v>
      </c>
      <c r="W154" s="21"/>
    </row>
    <row r="155" spans="1:23">
      <c r="A155" s="58"/>
      <c r="B155" s="430" t="s">
        <v>3</v>
      </c>
      <c r="C155" s="58"/>
      <c r="D155" s="19"/>
      <c r="E155" s="136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84">
        <f>SUM(R151:R154)</f>
        <v>5.5</v>
      </c>
      <c r="S155" s="94">
        <f t="shared" ref="S155:V155" si="53">SUM(S151:S154)</f>
        <v>328889.89650000003</v>
      </c>
      <c r="T155" s="84"/>
      <c r="U155" s="94"/>
      <c r="V155" s="94">
        <f t="shared" si="53"/>
        <v>548580.36601500004</v>
      </c>
    </row>
    <row r="156" spans="1:23">
      <c r="A156" s="126"/>
      <c r="B156" s="425"/>
      <c r="C156" s="126"/>
      <c r="T156" s="101"/>
      <c r="V156" s="101"/>
    </row>
    <row r="157" spans="1:23" ht="14.4">
      <c r="A157" s="97"/>
      <c r="B157" s="137"/>
      <c r="C157" s="138" t="s">
        <v>122</v>
      </c>
      <c r="D157" s="139"/>
      <c r="E157" s="140"/>
      <c r="T157" s="101"/>
      <c r="V157" s="101"/>
    </row>
    <row r="158" spans="1:23">
      <c r="A158" s="33">
        <v>1</v>
      </c>
      <c r="B158" s="49" t="s">
        <v>254</v>
      </c>
      <c r="C158" s="33">
        <v>4</v>
      </c>
      <c r="D158" s="62"/>
      <c r="E158" s="141"/>
      <c r="F158" s="54">
        <v>17697</v>
      </c>
      <c r="G158" s="17">
        <v>2.89</v>
      </c>
      <c r="H158" s="22">
        <f>F158*G158</f>
        <v>51144.33</v>
      </c>
      <c r="I158" s="31">
        <v>10</v>
      </c>
      <c r="J158" s="31">
        <f>F158*G158*I158/100</f>
        <v>5114.4330000000009</v>
      </c>
      <c r="K158" s="22">
        <v>20</v>
      </c>
      <c r="L158" s="12">
        <f>K158*F158/100</f>
        <v>3539.4</v>
      </c>
      <c r="M158" s="12"/>
      <c r="N158" s="12">
        <f>F158*M158/100</f>
        <v>0</v>
      </c>
      <c r="O158" s="22"/>
      <c r="P158" s="22">
        <f>O158*F158/100</f>
        <v>0</v>
      </c>
      <c r="Q158" s="31">
        <f>H158+L158+N158+P158+J158</f>
        <v>59798.163</v>
      </c>
      <c r="R158" s="236">
        <v>0.25</v>
      </c>
      <c r="S158" s="12">
        <f>Q158*R158</f>
        <v>14949.54075</v>
      </c>
      <c r="T158" s="28">
        <v>1.71</v>
      </c>
      <c r="U158" s="174">
        <f>H158*T158</f>
        <v>87456.804300000003</v>
      </c>
      <c r="V158" s="31">
        <f>S158*T158</f>
        <v>25563.714682499998</v>
      </c>
    </row>
    <row r="159" spans="1:23">
      <c r="A159" s="33">
        <v>2</v>
      </c>
      <c r="B159" s="49" t="s">
        <v>254</v>
      </c>
      <c r="C159" s="33">
        <v>4</v>
      </c>
      <c r="D159" s="62"/>
      <c r="E159" s="141"/>
      <c r="F159" s="54">
        <v>17697</v>
      </c>
      <c r="G159" s="17">
        <v>2.89</v>
      </c>
      <c r="H159" s="22">
        <f>F159*G159</f>
        <v>51144.33</v>
      </c>
      <c r="I159" s="31">
        <v>10</v>
      </c>
      <c r="J159" s="31">
        <f>F159*G159*I159/100</f>
        <v>5114.4330000000009</v>
      </c>
      <c r="K159" s="22">
        <v>20</v>
      </c>
      <c r="L159" s="12">
        <f>K159*F159/100</f>
        <v>3539.4</v>
      </c>
      <c r="M159" s="12"/>
      <c r="N159" s="12">
        <f>F159*M159/100</f>
        <v>0</v>
      </c>
      <c r="O159" s="22"/>
      <c r="P159" s="22">
        <f>O159*F159/100</f>
        <v>0</v>
      </c>
      <c r="Q159" s="31">
        <f>H159+L159+N159+P159+J159</f>
        <v>59798.163</v>
      </c>
      <c r="R159" s="236">
        <v>0.25</v>
      </c>
      <c r="S159" s="12">
        <f>Q159*R159</f>
        <v>14949.54075</v>
      </c>
      <c r="T159" s="28">
        <v>1.71</v>
      </c>
      <c r="U159" s="174">
        <f>H159*T159</f>
        <v>87456.804300000003</v>
      </c>
      <c r="V159" s="31">
        <f>S159*T159</f>
        <v>25563.714682499998</v>
      </c>
    </row>
    <row r="160" spans="1:23" ht="14.4">
      <c r="A160" s="72"/>
      <c r="B160" s="142" t="s">
        <v>34</v>
      </c>
      <c r="C160" s="72"/>
      <c r="D160" s="72"/>
      <c r="E160" s="72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84">
        <f>SUM(R158:R159)</f>
        <v>0.5</v>
      </c>
      <c r="S160" s="94">
        <f t="shared" ref="S160:V160" si="54">SUM(S158:S159)</f>
        <v>29899.0815</v>
      </c>
      <c r="T160" s="84"/>
      <c r="U160" s="94"/>
      <c r="V160" s="94">
        <f t="shared" si="54"/>
        <v>51127.429364999996</v>
      </c>
    </row>
    <row r="161" spans="1:24">
      <c r="A161" s="126"/>
      <c r="B161" s="425"/>
      <c r="C161" s="126"/>
      <c r="T161" s="101"/>
      <c r="V161" s="101"/>
    </row>
    <row r="162" spans="1:24" s="6" customFormat="1" ht="13.8">
      <c r="A162" s="21"/>
      <c r="B162" s="143"/>
      <c r="C162" s="76" t="s">
        <v>311</v>
      </c>
      <c r="D162" s="21"/>
      <c r="E162" s="10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367"/>
      <c r="S162" s="97"/>
      <c r="T162" s="102"/>
      <c r="U162" s="368"/>
      <c r="V162" s="102"/>
      <c r="X162" s="1"/>
    </row>
    <row r="163" spans="1:24" ht="13.8" customHeight="1">
      <c r="A163" s="33">
        <v>1</v>
      </c>
      <c r="B163" s="49" t="s">
        <v>236</v>
      </c>
      <c r="C163" s="33">
        <v>5</v>
      </c>
      <c r="D163" s="18"/>
      <c r="E163" s="65"/>
      <c r="F163" s="54">
        <v>17697</v>
      </c>
      <c r="G163" s="33">
        <v>2.92</v>
      </c>
      <c r="H163" s="22">
        <f t="shared" ref="H163:H169" si="55">F163*G163</f>
        <v>51675.24</v>
      </c>
      <c r="I163" s="31">
        <v>10</v>
      </c>
      <c r="J163" s="31">
        <f t="shared" ref="J163:J169" si="56">F163*G163*I163/100</f>
        <v>5167.5239999999994</v>
      </c>
      <c r="K163" s="22"/>
      <c r="L163" s="12">
        <f t="shared" ref="L163:L169" si="57">K163*F163/100</f>
        <v>0</v>
      </c>
      <c r="M163" s="12"/>
      <c r="N163" s="12">
        <f t="shared" ref="N163:N169" si="58">F163*M163/100</f>
        <v>0</v>
      </c>
      <c r="O163" s="22"/>
      <c r="P163" s="22">
        <f t="shared" ref="P163:P169" si="59">O163*F163/100</f>
        <v>0</v>
      </c>
      <c r="Q163" s="22">
        <f t="shared" ref="Q163:Q169" si="60">H163+J163+L163+N163+P163</f>
        <v>56842.763999999996</v>
      </c>
      <c r="R163" s="30">
        <v>1</v>
      </c>
      <c r="S163" s="12">
        <f t="shared" ref="S163:S169" si="61">Q163*R163</f>
        <v>56842.763999999996</v>
      </c>
      <c r="T163" s="28">
        <v>1.71</v>
      </c>
      <c r="U163" s="174">
        <f>H163*T163</f>
        <v>88364.660399999993</v>
      </c>
      <c r="V163" s="31">
        <f>(U163*1.1+L163+N163+P163)*R163</f>
        <v>97201.126440000007</v>
      </c>
      <c r="X163" s="6"/>
    </row>
    <row r="164" spans="1:24" ht="31.2">
      <c r="A164" s="33">
        <v>2</v>
      </c>
      <c r="B164" s="49" t="s">
        <v>255</v>
      </c>
      <c r="C164" s="33">
        <v>4</v>
      </c>
      <c r="D164" s="18"/>
      <c r="E164" s="65"/>
      <c r="F164" s="54">
        <v>17697</v>
      </c>
      <c r="G164" s="33">
        <v>2.89</v>
      </c>
      <c r="H164" s="22">
        <f t="shared" si="55"/>
        <v>51144.33</v>
      </c>
      <c r="I164" s="31">
        <v>10</v>
      </c>
      <c r="J164" s="31">
        <f t="shared" si="56"/>
        <v>5114.4330000000009</v>
      </c>
      <c r="K164" s="22"/>
      <c r="L164" s="12">
        <f t="shared" si="57"/>
        <v>0</v>
      </c>
      <c r="M164" s="12"/>
      <c r="N164" s="12">
        <f t="shared" si="58"/>
        <v>0</v>
      </c>
      <c r="O164" s="22"/>
      <c r="P164" s="22">
        <f t="shared" si="59"/>
        <v>0</v>
      </c>
      <c r="Q164" s="22">
        <f t="shared" si="60"/>
        <v>56258.763000000006</v>
      </c>
      <c r="R164" s="30">
        <v>1.75</v>
      </c>
      <c r="S164" s="12">
        <f t="shared" si="61"/>
        <v>98452.835250000004</v>
      </c>
      <c r="T164" s="28">
        <v>1.71</v>
      </c>
      <c r="U164" s="174">
        <f>H164*T164</f>
        <v>87456.804300000003</v>
      </c>
      <c r="V164" s="31">
        <f>(U164*1.1+L164+N164+P164)*R164</f>
        <v>168354.34827750002</v>
      </c>
    </row>
    <row r="165" spans="1:24" ht="31.2">
      <c r="A165" s="33">
        <v>3</v>
      </c>
      <c r="B165" s="49" t="s">
        <v>255</v>
      </c>
      <c r="C165" s="33">
        <v>4</v>
      </c>
      <c r="D165" s="18"/>
      <c r="E165" s="65"/>
      <c r="F165" s="54">
        <v>17697</v>
      </c>
      <c r="G165" s="33">
        <v>2.89</v>
      </c>
      <c r="H165" s="22">
        <f t="shared" si="55"/>
        <v>51144.33</v>
      </c>
      <c r="I165" s="31">
        <v>10</v>
      </c>
      <c r="J165" s="31">
        <f t="shared" si="56"/>
        <v>5114.4330000000009</v>
      </c>
      <c r="K165" s="22"/>
      <c r="L165" s="12">
        <f t="shared" si="57"/>
        <v>0</v>
      </c>
      <c r="M165" s="12"/>
      <c r="N165" s="12">
        <f t="shared" si="58"/>
        <v>0</v>
      </c>
      <c r="O165" s="22"/>
      <c r="P165" s="22">
        <f t="shared" si="59"/>
        <v>0</v>
      </c>
      <c r="Q165" s="22">
        <f t="shared" si="60"/>
        <v>56258.763000000006</v>
      </c>
      <c r="R165" s="30">
        <v>1.75</v>
      </c>
      <c r="S165" s="12">
        <f t="shared" si="61"/>
        <v>98452.835250000004</v>
      </c>
      <c r="T165" s="28">
        <v>1.71</v>
      </c>
      <c r="U165" s="174">
        <f>H165*T165</f>
        <v>87456.804300000003</v>
      </c>
      <c r="V165" s="31">
        <f>(U165*1.1+L165+N165+P165)*R165</f>
        <v>168354.34827750002</v>
      </c>
      <c r="W165" s="6"/>
    </row>
    <row r="166" spans="1:24" ht="31.2">
      <c r="A166" s="33">
        <v>4</v>
      </c>
      <c r="B166" s="49" t="s">
        <v>255</v>
      </c>
      <c r="C166" s="33">
        <v>4</v>
      </c>
      <c r="D166" s="18"/>
      <c r="E166" s="65"/>
      <c r="F166" s="54">
        <v>17697</v>
      </c>
      <c r="G166" s="33">
        <v>2.89</v>
      </c>
      <c r="H166" s="22">
        <f t="shared" si="55"/>
        <v>51144.33</v>
      </c>
      <c r="I166" s="31">
        <v>10</v>
      </c>
      <c r="J166" s="31">
        <f t="shared" si="56"/>
        <v>5114.4330000000009</v>
      </c>
      <c r="K166" s="22"/>
      <c r="L166" s="12">
        <f t="shared" si="57"/>
        <v>0</v>
      </c>
      <c r="M166" s="12"/>
      <c r="N166" s="12">
        <f t="shared" si="58"/>
        <v>0</v>
      </c>
      <c r="O166" s="22"/>
      <c r="P166" s="22">
        <f t="shared" si="59"/>
        <v>0</v>
      </c>
      <c r="Q166" s="22">
        <f t="shared" si="60"/>
        <v>56258.763000000006</v>
      </c>
      <c r="R166" s="30">
        <v>1.75</v>
      </c>
      <c r="S166" s="12">
        <f t="shared" si="61"/>
        <v>98452.835250000004</v>
      </c>
      <c r="T166" s="28">
        <v>1.71</v>
      </c>
      <c r="U166" s="174">
        <f>H166*T166</f>
        <v>87456.804300000003</v>
      </c>
      <c r="V166" s="31">
        <f>(U166*1.1+L166+N166+P166)*R166</f>
        <v>168354.34827750002</v>
      </c>
      <c r="W166" s="6"/>
    </row>
    <row r="167" spans="1:24" ht="31.2">
      <c r="A167" s="33">
        <v>5</v>
      </c>
      <c r="B167" s="49" t="s">
        <v>255</v>
      </c>
      <c r="C167" s="33">
        <v>4</v>
      </c>
      <c r="D167" s="18"/>
      <c r="E167" s="65"/>
      <c r="F167" s="54">
        <v>17697</v>
      </c>
      <c r="G167" s="33">
        <v>2.89</v>
      </c>
      <c r="H167" s="22">
        <f t="shared" si="55"/>
        <v>51144.33</v>
      </c>
      <c r="I167" s="31">
        <v>10</v>
      </c>
      <c r="J167" s="31">
        <f t="shared" si="56"/>
        <v>5114.4330000000009</v>
      </c>
      <c r="K167" s="22"/>
      <c r="L167" s="12">
        <f t="shared" si="57"/>
        <v>0</v>
      </c>
      <c r="M167" s="12"/>
      <c r="N167" s="12">
        <f t="shared" si="58"/>
        <v>0</v>
      </c>
      <c r="O167" s="22"/>
      <c r="P167" s="22">
        <f t="shared" si="59"/>
        <v>0</v>
      </c>
      <c r="Q167" s="22">
        <f t="shared" si="60"/>
        <v>56258.763000000006</v>
      </c>
      <c r="R167" s="30">
        <v>0.75</v>
      </c>
      <c r="S167" s="12">
        <f t="shared" si="61"/>
        <v>42194.072250000005</v>
      </c>
      <c r="T167" s="28">
        <v>1.71</v>
      </c>
      <c r="U167" s="174">
        <f>H167*T167</f>
        <v>87456.804300000003</v>
      </c>
      <c r="V167" s="31">
        <f>(U167*1.1+L167+N167+P167)*R167</f>
        <v>72151.863547500005</v>
      </c>
      <c r="W167" s="6"/>
    </row>
    <row r="168" spans="1:24" ht="31.2">
      <c r="A168" s="33">
        <v>6</v>
      </c>
      <c r="B168" s="49" t="s">
        <v>255</v>
      </c>
      <c r="C168" s="33">
        <v>4</v>
      </c>
      <c r="D168" s="18"/>
      <c r="E168" s="65"/>
      <c r="F168" s="54">
        <v>17697</v>
      </c>
      <c r="G168" s="33">
        <v>2.89</v>
      </c>
      <c r="H168" s="22">
        <f t="shared" si="55"/>
        <v>51144.33</v>
      </c>
      <c r="I168" s="31">
        <v>10</v>
      </c>
      <c r="J168" s="31">
        <f t="shared" si="56"/>
        <v>5114.4330000000009</v>
      </c>
      <c r="K168" s="22"/>
      <c r="L168" s="12">
        <f t="shared" si="57"/>
        <v>0</v>
      </c>
      <c r="M168" s="12"/>
      <c r="N168" s="12">
        <f t="shared" si="58"/>
        <v>0</v>
      </c>
      <c r="O168" s="22"/>
      <c r="P168" s="22">
        <f t="shared" si="59"/>
        <v>0</v>
      </c>
      <c r="Q168" s="22">
        <f t="shared" si="60"/>
        <v>56258.763000000006</v>
      </c>
      <c r="R168" s="30">
        <v>1.75</v>
      </c>
      <c r="S168" s="12">
        <f t="shared" si="61"/>
        <v>98452.835250000004</v>
      </c>
      <c r="T168" s="28">
        <v>1.71</v>
      </c>
      <c r="U168" s="174">
        <f>H168*T168</f>
        <v>87456.804300000003</v>
      </c>
      <c r="V168" s="31">
        <f>(U168*1.1+L168+N168+P168)*R168</f>
        <v>168354.34827750002</v>
      </c>
      <c r="W168" s="6"/>
    </row>
    <row r="169" spans="1:24" s="13" customFormat="1" ht="31.2">
      <c r="A169" s="33">
        <v>7</v>
      </c>
      <c r="B169" s="49" t="s">
        <v>255</v>
      </c>
      <c r="C169" s="33">
        <v>4</v>
      </c>
      <c r="D169" s="18"/>
      <c r="E169" s="65"/>
      <c r="F169" s="54">
        <v>17697</v>
      </c>
      <c r="G169" s="33">
        <v>2.89</v>
      </c>
      <c r="H169" s="22">
        <f t="shared" si="55"/>
        <v>51144.33</v>
      </c>
      <c r="I169" s="31">
        <v>10</v>
      </c>
      <c r="J169" s="31">
        <f t="shared" si="56"/>
        <v>5114.4330000000009</v>
      </c>
      <c r="K169" s="22"/>
      <c r="L169" s="12">
        <f t="shared" si="57"/>
        <v>0</v>
      </c>
      <c r="M169" s="12"/>
      <c r="N169" s="12">
        <f t="shared" si="58"/>
        <v>0</v>
      </c>
      <c r="O169" s="22"/>
      <c r="P169" s="22">
        <f t="shared" si="59"/>
        <v>0</v>
      </c>
      <c r="Q169" s="22">
        <f t="shared" si="60"/>
        <v>56258.763000000006</v>
      </c>
      <c r="R169" s="30">
        <v>1.75</v>
      </c>
      <c r="S169" s="12">
        <f t="shared" si="61"/>
        <v>98452.835250000004</v>
      </c>
      <c r="T169" s="28">
        <v>1.71</v>
      </c>
      <c r="U169" s="174">
        <f>H169*T169</f>
        <v>87456.804300000003</v>
      </c>
      <c r="V169" s="31">
        <f>(U169*1.1+L169+N169+P169)*R169</f>
        <v>168354.34827750002</v>
      </c>
      <c r="W169" s="21"/>
    </row>
    <row r="170" spans="1:24">
      <c r="A170" s="33"/>
      <c r="B170" s="107" t="s">
        <v>34</v>
      </c>
      <c r="C170" s="33"/>
      <c r="D170" s="18"/>
      <c r="E170" s="65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84">
        <f>SUM(R163:R169)</f>
        <v>10.5</v>
      </c>
      <c r="S170" s="94">
        <f>SUM(S163:S169)</f>
        <v>591301.01249999995</v>
      </c>
      <c r="T170" s="84"/>
      <c r="U170" s="94"/>
      <c r="V170" s="94">
        <f>SUM(V163:V169)</f>
        <v>1011124.7313750001</v>
      </c>
    </row>
    <row r="171" spans="1:24">
      <c r="A171" s="74"/>
      <c r="B171" s="123"/>
      <c r="C171" s="74"/>
      <c r="D171" s="25"/>
      <c r="E171" s="104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41"/>
      <c r="S171" s="98"/>
      <c r="T171" s="101"/>
      <c r="V171" s="101"/>
    </row>
    <row r="172" spans="1:24" s="13" customFormat="1">
      <c r="A172" s="126"/>
      <c r="B172" s="425"/>
      <c r="C172" s="357" t="s">
        <v>268</v>
      </c>
      <c r="D172" s="357"/>
      <c r="E172" s="357"/>
      <c r="F172" s="357"/>
      <c r="G172" s="357"/>
      <c r="H172" s="357"/>
      <c r="I172" s="357"/>
      <c r="J172" s="357"/>
      <c r="T172" s="101"/>
      <c r="U172" s="214"/>
      <c r="V172" s="101"/>
    </row>
    <row r="173" spans="1:24">
      <c r="A173" s="58">
        <v>1</v>
      </c>
      <c r="B173" s="64" t="s">
        <v>236</v>
      </c>
      <c r="C173" s="33">
        <v>5</v>
      </c>
      <c r="D173" s="59"/>
      <c r="E173" s="22"/>
      <c r="F173" s="54">
        <v>17697</v>
      </c>
      <c r="G173" s="33">
        <v>2.92</v>
      </c>
      <c r="H173" s="22">
        <f t="shared" ref="H173:H200" si="62">F173*G173</f>
        <v>51675.24</v>
      </c>
      <c r="I173" s="31">
        <v>10</v>
      </c>
      <c r="J173" s="31">
        <f t="shared" ref="J173:J200" si="63">F173*G173*I173/100</f>
        <v>5167.5239999999994</v>
      </c>
      <c r="K173" s="22">
        <v>20</v>
      </c>
      <c r="L173" s="12">
        <f t="shared" ref="L173:L200" si="64">K173*F173/100</f>
        <v>3539.4</v>
      </c>
      <c r="M173" s="12"/>
      <c r="N173" s="12">
        <f t="shared" ref="N173:N200" si="65">F173*M173/100</f>
        <v>0</v>
      </c>
      <c r="O173" s="22"/>
      <c r="P173" s="22">
        <f>O173*F173/100</f>
        <v>0</v>
      </c>
      <c r="Q173" s="22">
        <f>H173+J173+L173+N173+P173</f>
        <v>60382.163999999997</v>
      </c>
      <c r="R173" s="369">
        <v>1</v>
      </c>
      <c r="S173" s="12">
        <f t="shared" ref="S173:S200" si="66">Q173*R173</f>
        <v>60382.163999999997</v>
      </c>
      <c r="T173" s="28">
        <v>1.71</v>
      </c>
      <c r="U173" s="174">
        <f>H173*T173</f>
        <v>88364.660399999993</v>
      </c>
      <c r="V173" s="31">
        <f>(U173*1.1+L173+N173+P173)*R173</f>
        <v>100740.52644</v>
      </c>
    </row>
    <row r="174" spans="1:24" ht="20.399999999999999">
      <c r="A174" s="58">
        <v>2</v>
      </c>
      <c r="B174" s="64" t="s">
        <v>247</v>
      </c>
      <c r="C174" s="33">
        <v>4</v>
      </c>
      <c r="D174" s="59"/>
      <c r="E174" s="22"/>
      <c r="F174" s="54">
        <v>17697</v>
      </c>
      <c r="G174" s="33">
        <v>2.89</v>
      </c>
      <c r="H174" s="22">
        <f>F174*G174</f>
        <v>51144.33</v>
      </c>
      <c r="I174" s="31">
        <v>10</v>
      </c>
      <c r="J174" s="31">
        <f t="shared" si="63"/>
        <v>5114.4330000000009</v>
      </c>
      <c r="K174" s="22">
        <v>20</v>
      </c>
      <c r="L174" s="12">
        <f t="shared" si="64"/>
        <v>3539.4</v>
      </c>
      <c r="M174" s="12"/>
      <c r="N174" s="12">
        <f t="shared" si="65"/>
        <v>0</v>
      </c>
      <c r="O174" s="22"/>
      <c r="P174" s="22"/>
      <c r="Q174" s="22">
        <f t="shared" ref="Q174:Q200" si="67">H174+J174+L174+N174+P174</f>
        <v>59798.163000000008</v>
      </c>
      <c r="R174" s="369">
        <v>1</v>
      </c>
      <c r="S174" s="12">
        <f t="shared" si="66"/>
        <v>59798.163000000008</v>
      </c>
      <c r="T174" s="28">
        <v>1.71</v>
      </c>
      <c r="U174" s="174">
        <f>H174*T174</f>
        <v>87456.804300000003</v>
      </c>
      <c r="V174" s="31">
        <f>(U174*1.1+L174+N174+P174)*R174</f>
        <v>99741.884730000005</v>
      </c>
    </row>
    <row r="175" spans="1:24" ht="20.399999999999999">
      <c r="A175" s="58">
        <v>3</v>
      </c>
      <c r="B175" s="64" t="s">
        <v>247</v>
      </c>
      <c r="C175" s="33">
        <v>4</v>
      </c>
      <c r="D175" s="59"/>
      <c r="E175" s="22"/>
      <c r="F175" s="54">
        <v>17697</v>
      </c>
      <c r="G175" s="33">
        <v>2.89</v>
      </c>
      <c r="H175" s="22">
        <f>F175*G175</f>
        <v>51144.33</v>
      </c>
      <c r="I175" s="31">
        <v>10</v>
      </c>
      <c r="J175" s="31">
        <f t="shared" si="63"/>
        <v>5114.4330000000009</v>
      </c>
      <c r="K175" s="22">
        <v>20</v>
      </c>
      <c r="L175" s="12">
        <f t="shared" si="64"/>
        <v>3539.4</v>
      </c>
      <c r="M175" s="12"/>
      <c r="N175" s="12">
        <f t="shared" si="65"/>
        <v>0</v>
      </c>
      <c r="O175" s="22"/>
      <c r="P175" s="22"/>
      <c r="Q175" s="22">
        <f t="shared" si="67"/>
        <v>59798.163000000008</v>
      </c>
      <c r="R175" s="369">
        <v>0.75</v>
      </c>
      <c r="S175" s="12">
        <f t="shared" si="66"/>
        <v>44848.622250000008</v>
      </c>
      <c r="T175" s="28">
        <v>1.71</v>
      </c>
      <c r="U175" s="174">
        <f>H175*T175</f>
        <v>87456.804300000003</v>
      </c>
      <c r="V175" s="31">
        <f>(U175*1.1+L175+N175+P175)*R175</f>
        <v>74806.413547500008</v>
      </c>
      <c r="W175" s="6"/>
    </row>
    <row r="176" spans="1:24" ht="20.399999999999999">
      <c r="A176" s="58">
        <v>4</v>
      </c>
      <c r="B176" s="64" t="s">
        <v>247</v>
      </c>
      <c r="C176" s="33">
        <v>4</v>
      </c>
      <c r="D176" s="59"/>
      <c r="E176" s="22"/>
      <c r="F176" s="54">
        <v>17697</v>
      </c>
      <c r="G176" s="33">
        <v>2.89</v>
      </c>
      <c r="H176" s="22">
        <f>F176*G176</f>
        <v>51144.33</v>
      </c>
      <c r="I176" s="31">
        <v>10</v>
      </c>
      <c r="J176" s="31">
        <f t="shared" si="63"/>
        <v>5114.4330000000009</v>
      </c>
      <c r="K176" s="22">
        <v>20</v>
      </c>
      <c r="L176" s="12">
        <f>K176*F176/100</f>
        <v>3539.4</v>
      </c>
      <c r="M176" s="12"/>
      <c r="N176" s="12">
        <f>F176*M176/100</f>
        <v>0</v>
      </c>
      <c r="O176" s="22"/>
      <c r="P176" s="22"/>
      <c r="Q176" s="22">
        <f>H176+J176+L176+N176+P176</f>
        <v>59798.163000000008</v>
      </c>
      <c r="R176" s="369">
        <v>1.5</v>
      </c>
      <c r="S176" s="12">
        <f>Q176*R176</f>
        <v>89697.244500000015</v>
      </c>
      <c r="T176" s="28">
        <v>1.71</v>
      </c>
      <c r="U176" s="174">
        <f>H176*T176</f>
        <v>87456.804300000003</v>
      </c>
      <c r="V176" s="31">
        <f>(U176*1.1+L176+N176+P176)*R176</f>
        <v>149612.82709500002</v>
      </c>
      <c r="W176" s="6"/>
    </row>
    <row r="177" spans="1:23" ht="20.399999999999999">
      <c r="A177" s="58">
        <v>5</v>
      </c>
      <c r="B177" s="64" t="s">
        <v>248</v>
      </c>
      <c r="C177" s="33">
        <v>4</v>
      </c>
      <c r="D177" s="59"/>
      <c r="E177" s="22"/>
      <c r="F177" s="54">
        <v>17697</v>
      </c>
      <c r="G177" s="33">
        <v>2.89</v>
      </c>
      <c r="H177" s="22">
        <f>F177*G177</f>
        <v>51144.33</v>
      </c>
      <c r="I177" s="31">
        <v>10</v>
      </c>
      <c r="J177" s="31">
        <f t="shared" si="63"/>
        <v>5114.4330000000009</v>
      </c>
      <c r="K177" s="22">
        <v>20</v>
      </c>
      <c r="L177" s="12">
        <f>K177*F177/100</f>
        <v>3539.4</v>
      </c>
      <c r="M177" s="12"/>
      <c r="N177" s="12">
        <f>F177*M177/100</f>
        <v>0</v>
      </c>
      <c r="O177" s="22"/>
      <c r="P177" s="22"/>
      <c r="Q177" s="22">
        <f>H177+J177+L177+N177+P177</f>
        <v>59798.163000000008</v>
      </c>
      <c r="R177" s="369">
        <v>1.25</v>
      </c>
      <c r="S177" s="12">
        <f>Q177*R177</f>
        <v>74747.703750000015</v>
      </c>
      <c r="T177" s="28">
        <v>1.71</v>
      </c>
      <c r="U177" s="174">
        <f>H177*T177</f>
        <v>87456.804300000003</v>
      </c>
      <c r="V177" s="31">
        <f>(U177*1.1+L177+N177+P177)*R177</f>
        <v>124677.3559125</v>
      </c>
      <c r="W177" s="6"/>
    </row>
    <row r="178" spans="1:23" ht="20.399999999999999">
      <c r="A178" s="58">
        <v>6</v>
      </c>
      <c r="B178" s="64" t="s">
        <v>247</v>
      </c>
      <c r="C178" s="33">
        <v>4</v>
      </c>
      <c r="D178" s="59"/>
      <c r="E178" s="22"/>
      <c r="F178" s="54">
        <v>17697</v>
      </c>
      <c r="G178" s="33">
        <v>2.89</v>
      </c>
      <c r="H178" s="22">
        <f>F178*G178</f>
        <v>51144.33</v>
      </c>
      <c r="I178" s="31">
        <v>10</v>
      </c>
      <c r="J178" s="31">
        <f t="shared" si="63"/>
        <v>5114.4330000000009</v>
      </c>
      <c r="K178" s="22">
        <v>20</v>
      </c>
      <c r="L178" s="12">
        <f>K178*F178/100</f>
        <v>3539.4</v>
      </c>
      <c r="M178" s="12"/>
      <c r="N178" s="12">
        <f>F178*M178/100</f>
        <v>0</v>
      </c>
      <c r="O178" s="22"/>
      <c r="P178" s="22"/>
      <c r="Q178" s="22">
        <f>H178+J178+L178+N178+P178</f>
        <v>59798.163000000008</v>
      </c>
      <c r="R178" s="369">
        <v>0.5</v>
      </c>
      <c r="S178" s="12">
        <f>Q178*R178</f>
        <v>29899.081500000004</v>
      </c>
      <c r="T178" s="28">
        <v>1.71</v>
      </c>
      <c r="U178" s="174">
        <f>H178*T178</f>
        <v>87456.804300000003</v>
      </c>
      <c r="V178" s="31">
        <f>(U178*1.1+L178+N178+P178)*R178</f>
        <v>49870.942365000003</v>
      </c>
      <c r="W178" s="6"/>
    </row>
    <row r="179" spans="1:23" ht="20.399999999999999">
      <c r="A179" s="58">
        <v>7</v>
      </c>
      <c r="B179" s="64" t="s">
        <v>247</v>
      </c>
      <c r="C179" s="33">
        <v>4</v>
      </c>
      <c r="D179" s="59"/>
      <c r="E179" s="22"/>
      <c r="F179" s="54">
        <v>17697</v>
      </c>
      <c r="G179" s="33">
        <v>2.89</v>
      </c>
      <c r="H179" s="22">
        <f t="shared" si="62"/>
        <v>51144.33</v>
      </c>
      <c r="I179" s="31">
        <v>10</v>
      </c>
      <c r="J179" s="31">
        <f t="shared" si="63"/>
        <v>5114.4330000000009</v>
      </c>
      <c r="K179" s="22">
        <v>20</v>
      </c>
      <c r="L179" s="12">
        <f t="shared" si="64"/>
        <v>3539.4</v>
      </c>
      <c r="M179" s="12"/>
      <c r="N179" s="12">
        <f t="shared" si="65"/>
        <v>0</v>
      </c>
      <c r="O179" s="22"/>
      <c r="P179" s="22"/>
      <c r="Q179" s="22">
        <f t="shared" si="67"/>
        <v>59798.163000000008</v>
      </c>
      <c r="R179" s="369">
        <v>1.75</v>
      </c>
      <c r="S179" s="12">
        <f t="shared" si="66"/>
        <v>104646.78525000002</v>
      </c>
      <c r="T179" s="28">
        <v>1.71</v>
      </c>
      <c r="U179" s="174">
        <f>H179*T179</f>
        <v>87456.804300000003</v>
      </c>
      <c r="V179" s="31">
        <f>(U179*1.1+L179+N179+P179)*R179</f>
        <v>174548.2982775</v>
      </c>
      <c r="W179" s="6"/>
    </row>
    <row r="180" spans="1:23" ht="20.399999999999999">
      <c r="A180" s="58">
        <v>8</v>
      </c>
      <c r="B180" s="64" t="s">
        <v>248</v>
      </c>
      <c r="C180" s="33">
        <v>4</v>
      </c>
      <c r="D180" s="59"/>
      <c r="E180" s="22"/>
      <c r="F180" s="54">
        <v>17697</v>
      </c>
      <c r="G180" s="33">
        <v>2.89</v>
      </c>
      <c r="H180" s="22">
        <f t="shared" si="62"/>
        <v>51144.33</v>
      </c>
      <c r="I180" s="31">
        <v>10</v>
      </c>
      <c r="J180" s="31">
        <f t="shared" si="63"/>
        <v>5114.4330000000009</v>
      </c>
      <c r="K180" s="22">
        <v>20</v>
      </c>
      <c r="L180" s="12">
        <f t="shared" si="64"/>
        <v>3539.4</v>
      </c>
      <c r="M180" s="12"/>
      <c r="N180" s="12">
        <f t="shared" si="65"/>
        <v>0</v>
      </c>
      <c r="O180" s="22"/>
      <c r="P180" s="22"/>
      <c r="Q180" s="22">
        <f t="shared" si="67"/>
        <v>59798.163000000008</v>
      </c>
      <c r="R180" s="369">
        <v>1.25</v>
      </c>
      <c r="S180" s="12">
        <f t="shared" si="66"/>
        <v>74747.703750000015</v>
      </c>
      <c r="T180" s="28">
        <v>1.71</v>
      </c>
      <c r="U180" s="174">
        <f>H180*T180</f>
        <v>87456.804300000003</v>
      </c>
      <c r="V180" s="31">
        <f>(U180*1.1+L180+N180+P180)*R180</f>
        <v>124677.3559125</v>
      </c>
      <c r="W180" s="6"/>
    </row>
    <row r="181" spans="1:23" ht="20.399999999999999">
      <c r="A181" s="58">
        <v>9</v>
      </c>
      <c r="B181" s="64" t="s">
        <v>248</v>
      </c>
      <c r="C181" s="33">
        <v>4</v>
      </c>
      <c r="D181" s="59"/>
      <c r="E181" s="22"/>
      <c r="F181" s="54">
        <v>17697</v>
      </c>
      <c r="G181" s="33">
        <v>2.89</v>
      </c>
      <c r="H181" s="22">
        <f t="shared" si="62"/>
        <v>51144.33</v>
      </c>
      <c r="I181" s="31">
        <v>10</v>
      </c>
      <c r="J181" s="31">
        <f t="shared" si="63"/>
        <v>5114.4330000000009</v>
      </c>
      <c r="K181" s="22">
        <v>20</v>
      </c>
      <c r="L181" s="12">
        <f t="shared" si="64"/>
        <v>3539.4</v>
      </c>
      <c r="M181" s="12"/>
      <c r="N181" s="12">
        <f t="shared" si="65"/>
        <v>0</v>
      </c>
      <c r="O181" s="22"/>
      <c r="P181" s="22"/>
      <c r="Q181" s="22">
        <f t="shared" si="67"/>
        <v>59798.163000000008</v>
      </c>
      <c r="R181" s="369">
        <v>1.25</v>
      </c>
      <c r="S181" s="12">
        <f t="shared" si="66"/>
        <v>74747.703750000015</v>
      </c>
      <c r="T181" s="28">
        <v>1.71</v>
      </c>
      <c r="U181" s="174">
        <f>H181*T181</f>
        <v>87456.804300000003</v>
      </c>
      <c r="V181" s="31">
        <f>(U181*1.1+L181+N181+P181)*R181</f>
        <v>124677.3559125</v>
      </c>
      <c r="W181" s="6"/>
    </row>
    <row r="182" spans="1:23" ht="20.399999999999999">
      <c r="A182" s="58">
        <v>10</v>
      </c>
      <c r="B182" s="64" t="s">
        <v>247</v>
      </c>
      <c r="C182" s="33">
        <v>4</v>
      </c>
      <c r="D182" s="59"/>
      <c r="E182" s="22"/>
      <c r="F182" s="54">
        <v>17697</v>
      </c>
      <c r="G182" s="33">
        <v>2.89</v>
      </c>
      <c r="H182" s="22">
        <f t="shared" si="62"/>
        <v>51144.33</v>
      </c>
      <c r="I182" s="31">
        <v>10</v>
      </c>
      <c r="J182" s="31">
        <f t="shared" si="63"/>
        <v>5114.4330000000009</v>
      </c>
      <c r="K182" s="22">
        <v>20</v>
      </c>
      <c r="L182" s="12">
        <f t="shared" si="64"/>
        <v>3539.4</v>
      </c>
      <c r="M182" s="12"/>
      <c r="N182" s="12">
        <f t="shared" si="65"/>
        <v>0</v>
      </c>
      <c r="O182" s="22"/>
      <c r="P182" s="22"/>
      <c r="Q182" s="22">
        <f t="shared" si="67"/>
        <v>59798.163000000008</v>
      </c>
      <c r="R182" s="369">
        <v>0.5</v>
      </c>
      <c r="S182" s="12">
        <f t="shared" si="66"/>
        <v>29899.081500000004</v>
      </c>
      <c r="T182" s="28">
        <v>1.71</v>
      </c>
      <c r="U182" s="174">
        <f>H182*T182</f>
        <v>87456.804300000003</v>
      </c>
      <c r="V182" s="31">
        <f>(U182*1.1+L182+N182+P182)*R182</f>
        <v>49870.942365000003</v>
      </c>
      <c r="W182" s="6"/>
    </row>
    <row r="183" spans="1:23" ht="20.399999999999999">
      <c r="A183" s="58">
        <v>11</v>
      </c>
      <c r="B183" s="64" t="s">
        <v>247</v>
      </c>
      <c r="C183" s="33">
        <v>4</v>
      </c>
      <c r="D183" s="59"/>
      <c r="E183" s="22"/>
      <c r="F183" s="54">
        <v>17697</v>
      </c>
      <c r="G183" s="33">
        <v>2.89</v>
      </c>
      <c r="H183" s="22">
        <f t="shared" si="62"/>
        <v>51144.33</v>
      </c>
      <c r="I183" s="31">
        <v>10</v>
      </c>
      <c r="J183" s="31">
        <f t="shared" si="63"/>
        <v>5114.4330000000009</v>
      </c>
      <c r="K183" s="22">
        <v>20</v>
      </c>
      <c r="L183" s="12">
        <f t="shared" si="64"/>
        <v>3539.4</v>
      </c>
      <c r="M183" s="12"/>
      <c r="N183" s="12">
        <f t="shared" si="65"/>
        <v>0</v>
      </c>
      <c r="O183" s="22"/>
      <c r="P183" s="22"/>
      <c r="Q183" s="22">
        <f t="shared" si="67"/>
        <v>59798.163000000008</v>
      </c>
      <c r="R183" s="369">
        <v>1</v>
      </c>
      <c r="S183" s="12">
        <f t="shared" si="66"/>
        <v>59798.163000000008</v>
      </c>
      <c r="T183" s="28">
        <v>1.71</v>
      </c>
      <c r="U183" s="174">
        <f>H183*T183</f>
        <v>87456.804300000003</v>
      </c>
      <c r="V183" s="31">
        <f>(U183*1.1+L183+N183+P183)*R183</f>
        <v>99741.884730000005</v>
      </c>
      <c r="W183" s="6"/>
    </row>
    <row r="184" spans="1:23" ht="20.399999999999999">
      <c r="A184" s="58">
        <v>12</v>
      </c>
      <c r="B184" s="64" t="s">
        <v>247</v>
      </c>
      <c r="C184" s="33">
        <v>4</v>
      </c>
      <c r="D184" s="59"/>
      <c r="E184" s="22"/>
      <c r="F184" s="54">
        <v>17697</v>
      </c>
      <c r="G184" s="33">
        <v>2.89</v>
      </c>
      <c r="H184" s="22">
        <f t="shared" si="62"/>
        <v>51144.33</v>
      </c>
      <c r="I184" s="31">
        <v>10</v>
      </c>
      <c r="J184" s="31">
        <f t="shared" si="63"/>
        <v>5114.4330000000009</v>
      </c>
      <c r="K184" s="22">
        <v>20</v>
      </c>
      <c r="L184" s="12">
        <f t="shared" si="64"/>
        <v>3539.4</v>
      </c>
      <c r="M184" s="12"/>
      <c r="N184" s="12">
        <f t="shared" si="65"/>
        <v>0</v>
      </c>
      <c r="O184" s="22"/>
      <c r="P184" s="22"/>
      <c r="Q184" s="22">
        <f t="shared" si="67"/>
        <v>59798.163000000008</v>
      </c>
      <c r="R184" s="369">
        <v>0.75</v>
      </c>
      <c r="S184" s="12">
        <f t="shared" si="66"/>
        <v>44848.622250000008</v>
      </c>
      <c r="T184" s="28">
        <v>1.71</v>
      </c>
      <c r="U184" s="174">
        <f>H184*T184</f>
        <v>87456.804300000003</v>
      </c>
      <c r="V184" s="31">
        <f>(U184*1.1+L184+N184+P184)*R184</f>
        <v>74806.413547500008</v>
      </c>
      <c r="W184" s="6"/>
    </row>
    <row r="185" spans="1:23" ht="21.6" customHeight="1">
      <c r="A185" s="58">
        <v>13</v>
      </c>
      <c r="B185" s="64" t="s">
        <v>247</v>
      </c>
      <c r="C185" s="33">
        <v>4</v>
      </c>
      <c r="D185" s="59"/>
      <c r="E185" s="22"/>
      <c r="F185" s="54">
        <v>17697</v>
      </c>
      <c r="G185" s="33">
        <v>2.89</v>
      </c>
      <c r="H185" s="22">
        <f t="shared" si="62"/>
        <v>51144.33</v>
      </c>
      <c r="I185" s="31">
        <v>10</v>
      </c>
      <c r="J185" s="31">
        <f t="shared" si="63"/>
        <v>5114.4330000000009</v>
      </c>
      <c r="K185" s="22">
        <v>20</v>
      </c>
      <c r="L185" s="12">
        <f t="shared" si="64"/>
        <v>3539.4</v>
      </c>
      <c r="M185" s="12"/>
      <c r="N185" s="12">
        <f t="shared" si="65"/>
        <v>0</v>
      </c>
      <c r="O185" s="22"/>
      <c r="P185" s="22"/>
      <c r="Q185" s="22">
        <f t="shared" si="67"/>
        <v>59798.163000000008</v>
      </c>
      <c r="R185" s="369">
        <v>1.75</v>
      </c>
      <c r="S185" s="12">
        <f t="shared" si="66"/>
        <v>104646.78525000002</v>
      </c>
      <c r="T185" s="28">
        <v>1.71</v>
      </c>
      <c r="U185" s="174">
        <f>H185*T185</f>
        <v>87456.804300000003</v>
      </c>
      <c r="V185" s="31">
        <f>(U185*1.1+L185+N185+P185)*R185</f>
        <v>174548.2982775</v>
      </c>
      <c r="W185" s="6"/>
    </row>
    <row r="186" spans="1:23" ht="20.399999999999999">
      <c r="A186" s="58">
        <v>14</v>
      </c>
      <c r="B186" s="64" t="s">
        <v>247</v>
      </c>
      <c r="C186" s="33">
        <v>4</v>
      </c>
      <c r="D186" s="59"/>
      <c r="E186" s="22"/>
      <c r="F186" s="54">
        <v>17697</v>
      </c>
      <c r="G186" s="33">
        <v>2.89</v>
      </c>
      <c r="H186" s="22">
        <f t="shared" si="62"/>
        <v>51144.33</v>
      </c>
      <c r="I186" s="31">
        <v>10</v>
      </c>
      <c r="J186" s="31">
        <f t="shared" si="63"/>
        <v>5114.4330000000009</v>
      </c>
      <c r="K186" s="22">
        <v>20</v>
      </c>
      <c r="L186" s="12">
        <f t="shared" si="64"/>
        <v>3539.4</v>
      </c>
      <c r="M186" s="12"/>
      <c r="N186" s="12">
        <f t="shared" si="65"/>
        <v>0</v>
      </c>
      <c r="O186" s="22"/>
      <c r="P186" s="22"/>
      <c r="Q186" s="22">
        <f t="shared" si="67"/>
        <v>59798.163000000008</v>
      </c>
      <c r="R186" s="369">
        <v>0.75</v>
      </c>
      <c r="S186" s="12">
        <f t="shared" si="66"/>
        <v>44848.622250000008</v>
      </c>
      <c r="T186" s="28">
        <v>1.71</v>
      </c>
      <c r="U186" s="174">
        <f>H186*T186</f>
        <v>87456.804300000003</v>
      </c>
      <c r="V186" s="31">
        <f>(U186*1.1+L186+N186+P186)*R186</f>
        <v>74806.413547500008</v>
      </c>
      <c r="W186" s="204"/>
    </row>
    <row r="187" spans="1:23" ht="20.399999999999999">
      <c r="A187" s="58">
        <v>15</v>
      </c>
      <c r="B187" s="64" t="s">
        <v>247</v>
      </c>
      <c r="C187" s="33">
        <v>4</v>
      </c>
      <c r="D187" s="59"/>
      <c r="E187" s="22"/>
      <c r="F187" s="54">
        <v>17697</v>
      </c>
      <c r="G187" s="33">
        <v>2.89</v>
      </c>
      <c r="H187" s="22">
        <f t="shared" si="62"/>
        <v>51144.33</v>
      </c>
      <c r="I187" s="31">
        <v>10</v>
      </c>
      <c r="J187" s="31">
        <f t="shared" si="63"/>
        <v>5114.4330000000009</v>
      </c>
      <c r="K187" s="22">
        <v>20</v>
      </c>
      <c r="L187" s="12">
        <f t="shared" si="64"/>
        <v>3539.4</v>
      </c>
      <c r="M187" s="12"/>
      <c r="N187" s="12">
        <f t="shared" si="65"/>
        <v>0</v>
      </c>
      <c r="O187" s="22"/>
      <c r="P187" s="22"/>
      <c r="Q187" s="22">
        <f t="shared" si="67"/>
        <v>59798.163000000008</v>
      </c>
      <c r="R187" s="369">
        <v>1.5</v>
      </c>
      <c r="S187" s="12">
        <f t="shared" si="66"/>
        <v>89697.244500000015</v>
      </c>
      <c r="T187" s="28">
        <v>1.71</v>
      </c>
      <c r="U187" s="174">
        <f>H187*T187</f>
        <v>87456.804300000003</v>
      </c>
      <c r="V187" s="31">
        <f>(U187*1.1+L187+N187+P187)*R187</f>
        <v>149612.82709500002</v>
      </c>
      <c r="W187" s="6"/>
    </row>
    <row r="188" spans="1:23" ht="20.399999999999999">
      <c r="A188" s="58">
        <v>16</v>
      </c>
      <c r="B188" s="64" t="s">
        <v>247</v>
      </c>
      <c r="C188" s="33">
        <v>4</v>
      </c>
      <c r="D188" s="59"/>
      <c r="E188" s="22"/>
      <c r="F188" s="54">
        <v>17697</v>
      </c>
      <c r="G188" s="33">
        <v>2.89</v>
      </c>
      <c r="H188" s="22">
        <f t="shared" si="62"/>
        <v>51144.33</v>
      </c>
      <c r="I188" s="31">
        <v>10</v>
      </c>
      <c r="J188" s="31">
        <f t="shared" si="63"/>
        <v>5114.4330000000009</v>
      </c>
      <c r="K188" s="22">
        <v>20</v>
      </c>
      <c r="L188" s="12">
        <f t="shared" si="64"/>
        <v>3539.4</v>
      </c>
      <c r="M188" s="12"/>
      <c r="N188" s="12">
        <v>0</v>
      </c>
      <c r="O188" s="22"/>
      <c r="P188" s="22"/>
      <c r="Q188" s="22">
        <f t="shared" si="67"/>
        <v>59798.163000000008</v>
      </c>
      <c r="R188" s="369">
        <v>1.5</v>
      </c>
      <c r="S188" s="12">
        <f t="shared" si="66"/>
        <v>89697.244500000015</v>
      </c>
      <c r="T188" s="28">
        <v>1.71</v>
      </c>
      <c r="U188" s="174">
        <f>H188*T188</f>
        <v>87456.804300000003</v>
      </c>
      <c r="V188" s="31">
        <f>(U188*1.1+L188+N188+P188)*R188</f>
        <v>149612.82709500002</v>
      </c>
      <c r="W188" s="6"/>
    </row>
    <row r="189" spans="1:23" ht="25.8" customHeight="1">
      <c r="A189" s="58">
        <v>17</v>
      </c>
      <c r="B189" s="64" t="s">
        <v>247</v>
      </c>
      <c r="C189" s="33">
        <v>4</v>
      </c>
      <c r="D189" s="59"/>
      <c r="E189" s="22"/>
      <c r="F189" s="54">
        <v>17697</v>
      </c>
      <c r="G189" s="33">
        <v>2.89</v>
      </c>
      <c r="H189" s="22">
        <f t="shared" si="62"/>
        <v>51144.33</v>
      </c>
      <c r="I189" s="31">
        <v>10</v>
      </c>
      <c r="J189" s="31">
        <f t="shared" si="63"/>
        <v>5114.4330000000009</v>
      </c>
      <c r="K189" s="22">
        <v>20</v>
      </c>
      <c r="L189" s="12">
        <f t="shared" si="64"/>
        <v>3539.4</v>
      </c>
      <c r="M189" s="12"/>
      <c r="N189" s="12">
        <v>0</v>
      </c>
      <c r="O189" s="22"/>
      <c r="P189" s="22"/>
      <c r="Q189" s="22">
        <f t="shared" si="67"/>
        <v>59798.163000000008</v>
      </c>
      <c r="R189" s="369">
        <v>1.75</v>
      </c>
      <c r="S189" s="12">
        <f t="shared" si="66"/>
        <v>104646.78525000002</v>
      </c>
      <c r="T189" s="28">
        <v>1.71</v>
      </c>
      <c r="U189" s="174">
        <f>H189*T189</f>
        <v>87456.804300000003</v>
      </c>
      <c r="V189" s="31">
        <f>(U189*1.1+L189+N189+P189)*R189</f>
        <v>174548.2982775</v>
      </c>
      <c r="W189" s="6"/>
    </row>
    <row r="190" spans="1:23" ht="18.600000000000001" customHeight="1">
      <c r="A190" s="58">
        <v>18</v>
      </c>
      <c r="B190" s="64" t="s">
        <v>247</v>
      </c>
      <c r="C190" s="33">
        <v>4</v>
      </c>
      <c r="D190" s="59"/>
      <c r="E190" s="22"/>
      <c r="F190" s="54">
        <v>17697</v>
      </c>
      <c r="G190" s="33">
        <v>2.89</v>
      </c>
      <c r="H190" s="22">
        <f t="shared" si="62"/>
        <v>51144.33</v>
      </c>
      <c r="I190" s="31">
        <v>10</v>
      </c>
      <c r="J190" s="31">
        <f t="shared" si="63"/>
        <v>5114.4330000000009</v>
      </c>
      <c r="K190" s="22">
        <v>20</v>
      </c>
      <c r="L190" s="12">
        <f t="shared" si="64"/>
        <v>3539.4</v>
      </c>
      <c r="M190" s="12"/>
      <c r="N190" s="12">
        <v>0</v>
      </c>
      <c r="O190" s="22"/>
      <c r="P190" s="22"/>
      <c r="Q190" s="22">
        <f t="shared" si="67"/>
        <v>59798.163000000008</v>
      </c>
      <c r="R190" s="369">
        <v>1.5</v>
      </c>
      <c r="S190" s="12">
        <f t="shared" si="66"/>
        <v>89697.244500000015</v>
      </c>
      <c r="T190" s="28">
        <v>1.71</v>
      </c>
      <c r="U190" s="174">
        <f>H190*T190</f>
        <v>87456.804300000003</v>
      </c>
      <c r="V190" s="31">
        <f>(U190*1.1+L190+N190+P190)*R190</f>
        <v>149612.82709500002</v>
      </c>
      <c r="W190" s="6"/>
    </row>
    <row r="191" spans="1:23" ht="20.399999999999999">
      <c r="A191" s="58">
        <v>19</v>
      </c>
      <c r="B191" s="64" t="s">
        <v>247</v>
      </c>
      <c r="C191" s="33">
        <v>4</v>
      </c>
      <c r="D191" s="59"/>
      <c r="E191" s="22"/>
      <c r="F191" s="54">
        <v>17697</v>
      </c>
      <c r="G191" s="33">
        <v>2.89</v>
      </c>
      <c r="H191" s="22">
        <f t="shared" si="62"/>
        <v>51144.33</v>
      </c>
      <c r="I191" s="31">
        <v>10</v>
      </c>
      <c r="J191" s="31">
        <f t="shared" si="63"/>
        <v>5114.4330000000009</v>
      </c>
      <c r="K191" s="22">
        <v>20</v>
      </c>
      <c r="L191" s="12">
        <f t="shared" si="64"/>
        <v>3539.4</v>
      </c>
      <c r="M191" s="12"/>
      <c r="N191" s="12">
        <f t="shared" si="65"/>
        <v>0</v>
      </c>
      <c r="O191" s="22"/>
      <c r="P191" s="22"/>
      <c r="Q191" s="22">
        <f t="shared" si="67"/>
        <v>59798.163000000008</v>
      </c>
      <c r="R191" s="369">
        <v>1.5</v>
      </c>
      <c r="S191" s="12">
        <f t="shared" si="66"/>
        <v>89697.244500000015</v>
      </c>
      <c r="T191" s="28">
        <v>1.71</v>
      </c>
      <c r="U191" s="174">
        <f>H191*T191</f>
        <v>87456.804300000003</v>
      </c>
      <c r="V191" s="31">
        <f>(U191*1.1+L191+N191+P191)*R191</f>
        <v>149612.82709500002</v>
      </c>
      <c r="W191" s="6"/>
    </row>
    <row r="192" spans="1:23" s="13" customFormat="1" ht="20.399999999999999">
      <c r="A192" s="58">
        <v>20</v>
      </c>
      <c r="B192" s="64" t="s">
        <v>247</v>
      </c>
      <c r="C192" s="33">
        <v>4</v>
      </c>
      <c r="D192" s="59"/>
      <c r="E192" s="22"/>
      <c r="F192" s="54">
        <v>17697</v>
      </c>
      <c r="G192" s="33">
        <v>2.89</v>
      </c>
      <c r="H192" s="22">
        <f t="shared" si="62"/>
        <v>51144.33</v>
      </c>
      <c r="I192" s="31">
        <v>10</v>
      </c>
      <c r="J192" s="31">
        <f t="shared" si="63"/>
        <v>5114.4330000000009</v>
      </c>
      <c r="K192" s="22">
        <v>20</v>
      </c>
      <c r="L192" s="12">
        <f t="shared" si="64"/>
        <v>3539.4</v>
      </c>
      <c r="M192" s="12"/>
      <c r="N192" s="12">
        <f t="shared" si="65"/>
        <v>0</v>
      </c>
      <c r="O192" s="22"/>
      <c r="P192" s="22"/>
      <c r="Q192" s="22">
        <f t="shared" si="67"/>
        <v>59798.163000000008</v>
      </c>
      <c r="R192" s="369">
        <v>1.5</v>
      </c>
      <c r="S192" s="12">
        <f t="shared" si="66"/>
        <v>89697.244500000015</v>
      </c>
      <c r="T192" s="28">
        <v>1.71</v>
      </c>
      <c r="U192" s="174">
        <f>H192*T192</f>
        <v>87456.804300000003</v>
      </c>
      <c r="V192" s="31">
        <f>(U192*1.1+L192+N192+P192)*R192</f>
        <v>149612.82709500002</v>
      </c>
      <c r="W192" s="21"/>
    </row>
    <row r="193" spans="1:73" s="13" customFormat="1" ht="40.799999999999997">
      <c r="A193" s="58">
        <v>21</v>
      </c>
      <c r="B193" s="64" t="s">
        <v>293</v>
      </c>
      <c r="C193" s="33">
        <v>4</v>
      </c>
      <c r="D193" s="59"/>
      <c r="E193" s="22"/>
      <c r="F193" s="54">
        <v>17697</v>
      </c>
      <c r="G193" s="33">
        <v>2.89</v>
      </c>
      <c r="H193" s="22">
        <f t="shared" si="62"/>
        <v>51144.33</v>
      </c>
      <c r="I193" s="31">
        <v>10</v>
      </c>
      <c r="J193" s="31">
        <f t="shared" si="63"/>
        <v>5114.4330000000009</v>
      </c>
      <c r="K193" s="22">
        <v>20</v>
      </c>
      <c r="L193" s="12">
        <f t="shared" si="64"/>
        <v>3539.4</v>
      </c>
      <c r="M193" s="12"/>
      <c r="N193" s="12">
        <f t="shared" si="65"/>
        <v>0</v>
      </c>
      <c r="O193" s="22"/>
      <c r="P193" s="22"/>
      <c r="Q193" s="22">
        <f t="shared" si="67"/>
        <v>59798.163000000008</v>
      </c>
      <c r="R193" s="369">
        <v>1</v>
      </c>
      <c r="S193" s="12">
        <f t="shared" si="66"/>
        <v>59798.163000000008</v>
      </c>
      <c r="T193" s="28">
        <v>1.71</v>
      </c>
      <c r="U193" s="174">
        <f>H193*T193</f>
        <v>87456.804300000003</v>
      </c>
      <c r="V193" s="31">
        <f>(U193*1.1+L193+N193+P193)*R193</f>
        <v>99741.884730000005</v>
      </c>
    </row>
    <row r="194" spans="1:73" ht="20.399999999999999">
      <c r="A194" s="58">
        <v>22</v>
      </c>
      <c r="B194" s="64" t="s">
        <v>247</v>
      </c>
      <c r="C194" s="33">
        <v>4</v>
      </c>
      <c r="D194" s="59"/>
      <c r="E194" s="22"/>
      <c r="F194" s="54">
        <v>17697</v>
      </c>
      <c r="G194" s="33">
        <v>2.89</v>
      </c>
      <c r="H194" s="22">
        <f>F194*G194</f>
        <v>51144.33</v>
      </c>
      <c r="I194" s="31">
        <v>10</v>
      </c>
      <c r="J194" s="31">
        <f t="shared" si="63"/>
        <v>5114.4330000000009</v>
      </c>
      <c r="K194" s="22">
        <v>20</v>
      </c>
      <c r="L194" s="12">
        <f>K194*F194/100</f>
        <v>3539.4</v>
      </c>
      <c r="M194" s="12"/>
      <c r="N194" s="12">
        <f>F194*M194/100</f>
        <v>0</v>
      </c>
      <c r="O194" s="22"/>
      <c r="P194" s="22"/>
      <c r="Q194" s="22">
        <f>H194+J194+L194+N194+P194</f>
        <v>59798.163000000008</v>
      </c>
      <c r="R194" s="369">
        <v>0.75</v>
      </c>
      <c r="S194" s="12">
        <f>Q194*R194</f>
        <v>44848.622250000008</v>
      </c>
      <c r="T194" s="28">
        <v>1.71</v>
      </c>
      <c r="U194" s="174">
        <f>H194*T194</f>
        <v>87456.804300000003</v>
      </c>
      <c r="V194" s="31">
        <f>(U194*1.1+L194+N194+P194)*R194</f>
        <v>74806.413547500008</v>
      </c>
      <c r="W194" s="6"/>
      <c r="X194" s="13"/>
    </row>
    <row r="195" spans="1:73" ht="20.399999999999999">
      <c r="A195" s="58">
        <v>23</v>
      </c>
      <c r="B195" s="64" t="s">
        <v>248</v>
      </c>
      <c r="C195" s="33">
        <v>4</v>
      </c>
      <c r="D195" s="59"/>
      <c r="E195" s="22"/>
      <c r="F195" s="54">
        <v>17697</v>
      </c>
      <c r="G195" s="33">
        <v>2.89</v>
      </c>
      <c r="H195" s="22">
        <f>F195*G195</f>
        <v>51144.33</v>
      </c>
      <c r="I195" s="31">
        <v>10</v>
      </c>
      <c r="J195" s="31">
        <f t="shared" si="63"/>
        <v>5114.4330000000009</v>
      </c>
      <c r="K195" s="22">
        <v>20</v>
      </c>
      <c r="L195" s="12">
        <f>K195*F195/100</f>
        <v>3539.4</v>
      </c>
      <c r="M195" s="12"/>
      <c r="N195" s="12">
        <f>F195*M195/100</f>
        <v>0</v>
      </c>
      <c r="O195" s="22"/>
      <c r="P195" s="22"/>
      <c r="Q195" s="22">
        <f>H195+J195+L195+N195+P195</f>
        <v>59798.163000000008</v>
      </c>
      <c r="R195" s="369">
        <v>1.25</v>
      </c>
      <c r="S195" s="12">
        <f>Q195*R195</f>
        <v>74747.703750000015</v>
      </c>
      <c r="T195" s="28">
        <v>1.71</v>
      </c>
      <c r="U195" s="174">
        <f>H195*T195</f>
        <v>87456.804300000003</v>
      </c>
      <c r="V195" s="31">
        <f>(U195*1.1+L195+N195+P195)*R195</f>
        <v>124677.3559125</v>
      </c>
      <c r="W195" s="6"/>
    </row>
    <row r="196" spans="1:73" s="13" customFormat="1" ht="20.399999999999999">
      <c r="A196" s="58">
        <v>24</v>
      </c>
      <c r="B196" s="64" t="s">
        <v>247</v>
      </c>
      <c r="C196" s="33">
        <v>4</v>
      </c>
      <c r="D196" s="59"/>
      <c r="E196" s="22"/>
      <c r="F196" s="54">
        <v>17697</v>
      </c>
      <c r="G196" s="33">
        <v>2.89</v>
      </c>
      <c r="H196" s="22">
        <f>F196*G196</f>
        <v>51144.33</v>
      </c>
      <c r="I196" s="31">
        <v>10</v>
      </c>
      <c r="J196" s="31">
        <f t="shared" si="63"/>
        <v>5114.4330000000009</v>
      </c>
      <c r="K196" s="22">
        <v>20</v>
      </c>
      <c r="L196" s="12">
        <f>K196*F196/100</f>
        <v>3539.4</v>
      </c>
      <c r="M196" s="12"/>
      <c r="N196" s="12">
        <f>F196*M196/100</f>
        <v>0</v>
      </c>
      <c r="O196" s="22"/>
      <c r="P196" s="22"/>
      <c r="Q196" s="22">
        <f>H196+J196+L196+N196+P196</f>
        <v>59798.163000000008</v>
      </c>
      <c r="R196" s="369">
        <v>0.75</v>
      </c>
      <c r="S196" s="12">
        <f>Q196*R196</f>
        <v>44848.622250000008</v>
      </c>
      <c r="T196" s="28">
        <v>1.71</v>
      </c>
      <c r="U196" s="174">
        <f>H196*T196</f>
        <v>87456.804300000003</v>
      </c>
      <c r="V196" s="31">
        <f>(U196*1.1+L196+N196+P196)*R196</f>
        <v>74806.413547500008</v>
      </c>
      <c r="X196" s="1"/>
    </row>
    <row r="197" spans="1:73" ht="30.6">
      <c r="A197" s="58">
        <v>25</v>
      </c>
      <c r="B197" s="64" t="s">
        <v>237</v>
      </c>
      <c r="C197" s="33">
        <v>4</v>
      </c>
      <c r="D197" s="59"/>
      <c r="E197" s="22"/>
      <c r="F197" s="54">
        <v>17697</v>
      </c>
      <c r="G197" s="33">
        <v>2.89</v>
      </c>
      <c r="H197" s="22">
        <f t="shared" si="62"/>
        <v>51144.33</v>
      </c>
      <c r="I197" s="31">
        <v>10</v>
      </c>
      <c r="J197" s="31">
        <f t="shared" si="63"/>
        <v>5114.4330000000009</v>
      </c>
      <c r="K197" s="22">
        <v>20</v>
      </c>
      <c r="L197" s="12">
        <f t="shared" si="64"/>
        <v>3539.4</v>
      </c>
      <c r="M197" s="12"/>
      <c r="N197" s="12">
        <f t="shared" si="65"/>
        <v>0</v>
      </c>
      <c r="O197" s="22"/>
      <c r="P197" s="22"/>
      <c r="Q197" s="22">
        <f t="shared" si="67"/>
        <v>59798.163000000008</v>
      </c>
      <c r="R197" s="370">
        <v>1.75</v>
      </c>
      <c r="S197" s="12">
        <f t="shared" si="66"/>
        <v>104646.78525000002</v>
      </c>
      <c r="T197" s="28">
        <v>1.71</v>
      </c>
      <c r="U197" s="174">
        <f>H197*T197</f>
        <v>87456.804300000003</v>
      </c>
      <c r="V197" s="31">
        <f>(U197*1.1+L197+N197+P197)*R197</f>
        <v>174548.2982775</v>
      </c>
      <c r="W197" s="6"/>
      <c r="X197" s="13"/>
    </row>
    <row r="198" spans="1:73" ht="20.399999999999999">
      <c r="A198" s="58">
        <v>26</v>
      </c>
      <c r="B198" s="64" t="s">
        <v>256</v>
      </c>
      <c r="C198" s="33">
        <v>4</v>
      </c>
      <c r="D198" s="59"/>
      <c r="E198" s="22"/>
      <c r="F198" s="54">
        <v>17697</v>
      </c>
      <c r="G198" s="33">
        <v>2.89</v>
      </c>
      <c r="H198" s="22">
        <f t="shared" si="62"/>
        <v>51144.33</v>
      </c>
      <c r="I198" s="31">
        <v>10</v>
      </c>
      <c r="J198" s="31">
        <f t="shared" si="63"/>
        <v>5114.4330000000009</v>
      </c>
      <c r="K198" s="22">
        <v>20</v>
      </c>
      <c r="L198" s="12">
        <f t="shared" si="64"/>
        <v>3539.4</v>
      </c>
      <c r="M198" s="12"/>
      <c r="N198" s="12">
        <f t="shared" si="65"/>
        <v>0</v>
      </c>
      <c r="O198" s="22"/>
      <c r="P198" s="22"/>
      <c r="Q198" s="22">
        <f t="shared" si="67"/>
        <v>59798.163000000008</v>
      </c>
      <c r="R198" s="369">
        <v>1</v>
      </c>
      <c r="S198" s="12">
        <f t="shared" si="66"/>
        <v>59798.163000000008</v>
      </c>
      <c r="T198" s="28">
        <v>1.71</v>
      </c>
      <c r="U198" s="174">
        <f>H198*T198</f>
        <v>87456.804300000003</v>
      </c>
      <c r="V198" s="31">
        <f>(U198*1.1+L198+N198+P198)*R198</f>
        <v>99741.884730000005</v>
      </c>
      <c r="W198" s="6"/>
    </row>
    <row r="199" spans="1:73" ht="20.399999999999999">
      <c r="A199" s="58">
        <v>27</v>
      </c>
      <c r="B199" s="64" t="s">
        <v>247</v>
      </c>
      <c r="C199" s="33">
        <v>4</v>
      </c>
      <c r="D199" s="59"/>
      <c r="E199" s="22"/>
      <c r="F199" s="54">
        <v>17697</v>
      </c>
      <c r="G199" s="33">
        <v>2.89</v>
      </c>
      <c r="H199" s="22">
        <f t="shared" si="62"/>
        <v>51144.33</v>
      </c>
      <c r="I199" s="31">
        <v>10</v>
      </c>
      <c r="J199" s="31">
        <f t="shared" si="63"/>
        <v>5114.4330000000009</v>
      </c>
      <c r="K199" s="22">
        <v>20</v>
      </c>
      <c r="L199" s="12">
        <f t="shared" si="64"/>
        <v>3539.4</v>
      </c>
      <c r="M199" s="12"/>
      <c r="N199" s="12">
        <f t="shared" si="65"/>
        <v>0</v>
      </c>
      <c r="O199" s="22"/>
      <c r="P199" s="22"/>
      <c r="Q199" s="22">
        <f t="shared" si="67"/>
        <v>59798.163000000008</v>
      </c>
      <c r="R199" s="369">
        <v>0.75</v>
      </c>
      <c r="S199" s="12">
        <f t="shared" si="66"/>
        <v>44848.622250000008</v>
      </c>
      <c r="T199" s="28">
        <v>1.71</v>
      </c>
      <c r="U199" s="174">
        <f>H199*T199</f>
        <v>87456.804300000003</v>
      </c>
      <c r="V199" s="31">
        <f>(U199*1.1+L199+N199+P199)*R199</f>
        <v>74806.413547500008</v>
      </c>
      <c r="W199" s="6"/>
    </row>
    <row r="200" spans="1:73" ht="20.399999999999999">
      <c r="A200" s="58">
        <v>28</v>
      </c>
      <c r="B200" s="64" t="s">
        <v>247</v>
      </c>
      <c r="C200" s="33">
        <v>4</v>
      </c>
      <c r="D200" s="59"/>
      <c r="E200" s="22"/>
      <c r="F200" s="54">
        <v>17697</v>
      </c>
      <c r="G200" s="33">
        <v>2.89</v>
      </c>
      <c r="H200" s="22">
        <f t="shared" si="62"/>
        <v>51144.33</v>
      </c>
      <c r="I200" s="31">
        <v>10</v>
      </c>
      <c r="J200" s="31">
        <f t="shared" si="63"/>
        <v>5114.4330000000009</v>
      </c>
      <c r="K200" s="22">
        <v>20</v>
      </c>
      <c r="L200" s="12">
        <f t="shared" si="64"/>
        <v>3539.4</v>
      </c>
      <c r="M200" s="12"/>
      <c r="N200" s="12">
        <f t="shared" si="65"/>
        <v>0</v>
      </c>
      <c r="O200" s="22"/>
      <c r="P200" s="22"/>
      <c r="Q200" s="22">
        <f t="shared" si="67"/>
        <v>59798.163000000008</v>
      </c>
      <c r="R200" s="369">
        <v>1.75</v>
      </c>
      <c r="S200" s="12">
        <f t="shared" si="66"/>
        <v>104646.78525000002</v>
      </c>
      <c r="T200" s="28">
        <v>1.71</v>
      </c>
      <c r="U200" s="174">
        <f>H200*T200</f>
        <v>87456.804300000003</v>
      </c>
      <c r="V200" s="31">
        <f>(U200*1.1+L200+N200+P200)*R200</f>
        <v>174548.2982775</v>
      </c>
      <c r="W200" s="6"/>
    </row>
    <row r="201" spans="1:73">
      <c r="A201" s="58"/>
      <c r="B201" s="430" t="s">
        <v>3</v>
      </c>
      <c r="C201" s="58"/>
      <c r="D201" s="58"/>
      <c r="E201" s="22"/>
      <c r="F201" s="54"/>
      <c r="G201" s="17"/>
      <c r="H201" s="22"/>
      <c r="I201" s="22"/>
      <c r="J201" s="12"/>
      <c r="K201" s="22"/>
      <c r="L201" s="12"/>
      <c r="M201" s="12"/>
      <c r="N201" s="12"/>
      <c r="O201" s="22"/>
      <c r="P201" s="22"/>
      <c r="Q201" s="22"/>
      <c r="R201" s="80">
        <f>SUM(R173:R200)</f>
        <v>33.25</v>
      </c>
      <c r="S201" s="24">
        <f>SUM(S173:S200)</f>
        <v>1988872.9207500003</v>
      </c>
      <c r="T201" s="80"/>
      <c r="U201" s="24"/>
      <c r="V201" s="24">
        <f>SUM(V173:V200)</f>
        <v>3317416.3089825013</v>
      </c>
    </row>
    <row r="202" spans="1:73">
      <c r="A202" s="74"/>
      <c r="B202" s="123"/>
      <c r="C202" s="74"/>
      <c r="D202" s="25"/>
      <c r="E202" s="104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105"/>
      <c r="S202" s="98"/>
      <c r="T202" s="101"/>
      <c r="V202" s="101"/>
    </row>
    <row r="203" spans="1:73" s="6" customFormat="1" ht="13.8">
      <c r="A203" s="74"/>
      <c r="B203" s="343"/>
      <c r="C203" s="362" t="s">
        <v>353</v>
      </c>
      <c r="D203" s="362"/>
      <c r="E203" s="362"/>
      <c r="F203" s="362"/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62"/>
      <c r="R203" s="362"/>
      <c r="S203" s="362"/>
      <c r="T203" s="362"/>
      <c r="U203" s="362"/>
      <c r="V203" s="362"/>
      <c r="X203" s="1"/>
    </row>
    <row r="204" spans="1:73" s="13" customFormat="1" ht="20.399999999999999">
      <c r="A204" s="33">
        <v>1</v>
      </c>
      <c r="B204" s="64" t="s">
        <v>320</v>
      </c>
      <c r="C204" s="33">
        <v>5</v>
      </c>
      <c r="D204" s="60"/>
      <c r="E204" s="8"/>
      <c r="F204" s="61">
        <v>17697</v>
      </c>
      <c r="G204" s="33">
        <v>2.92</v>
      </c>
      <c r="H204" s="8">
        <f>F204*G204</f>
        <v>51675.24</v>
      </c>
      <c r="I204" s="31">
        <v>10</v>
      </c>
      <c r="J204" s="31">
        <f t="shared" ref="J204:J218" si="68">F204*G204*I204/100</f>
        <v>5167.5239999999994</v>
      </c>
      <c r="K204" s="8">
        <v>22</v>
      </c>
      <c r="L204" s="56">
        <f t="shared" ref="L204:L218" si="69">K204*F204/100</f>
        <v>3893.34</v>
      </c>
      <c r="M204" s="56"/>
      <c r="N204" s="56"/>
      <c r="O204" s="8"/>
      <c r="P204" s="22">
        <f>O204*F204/100</f>
        <v>0</v>
      </c>
      <c r="Q204" s="8">
        <f>H204+J204+L204+N204+P204</f>
        <v>60736.103999999992</v>
      </c>
      <c r="R204" s="228">
        <v>1</v>
      </c>
      <c r="S204" s="56">
        <f t="shared" ref="S204:S218" si="70">Q204*R204</f>
        <v>60736.103999999992</v>
      </c>
      <c r="T204" s="28">
        <v>1.71</v>
      </c>
      <c r="U204" s="174">
        <f>H204*T204</f>
        <v>88364.660399999993</v>
      </c>
      <c r="V204" s="31">
        <f>(U204*1.1+L204+N204+P204)*R204</f>
        <v>101094.46644</v>
      </c>
      <c r="W204" s="166"/>
      <c r="X204" s="6"/>
      <c r="Y204" s="166"/>
      <c r="Z204" s="166"/>
      <c r="AA204" s="166"/>
      <c r="AB204" s="166"/>
      <c r="AC204" s="166"/>
      <c r="AD204" s="166"/>
      <c r="AE204" s="166"/>
      <c r="AF204" s="166"/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</row>
    <row r="205" spans="1:73" s="13" customFormat="1" ht="25.5" customHeight="1">
      <c r="A205" s="33">
        <v>2</v>
      </c>
      <c r="B205" s="57" t="s">
        <v>248</v>
      </c>
      <c r="C205" s="33">
        <v>4</v>
      </c>
      <c r="D205" s="62"/>
      <c r="E205" s="22"/>
      <c r="F205" s="54">
        <v>17697</v>
      </c>
      <c r="G205" s="33">
        <v>2.89</v>
      </c>
      <c r="H205" s="22">
        <f>F205*G205</f>
        <v>51144.33</v>
      </c>
      <c r="I205" s="31">
        <v>10</v>
      </c>
      <c r="J205" s="31">
        <f t="shared" si="68"/>
        <v>5114.4330000000009</v>
      </c>
      <c r="K205" s="8">
        <v>22</v>
      </c>
      <c r="L205" s="56">
        <f t="shared" si="69"/>
        <v>3893.34</v>
      </c>
      <c r="M205" s="12"/>
      <c r="N205" s="12"/>
      <c r="O205" s="22"/>
      <c r="P205" s="22">
        <f t="shared" ref="P205:P218" si="71">O205*F205/100</f>
        <v>0</v>
      </c>
      <c r="Q205" s="8">
        <f t="shared" ref="Q205:Q218" si="72">H205+J205+L205+N205+P205</f>
        <v>60152.103000000003</v>
      </c>
      <c r="R205" s="228">
        <v>1.25</v>
      </c>
      <c r="S205" s="12">
        <f t="shared" si="70"/>
        <v>75190.128750000003</v>
      </c>
      <c r="T205" s="28">
        <v>1.71</v>
      </c>
      <c r="U205" s="174">
        <f>H205*T205</f>
        <v>87456.804300000003</v>
      </c>
      <c r="V205" s="31">
        <f>(U205*1.1+L205+N205+P205)*R205</f>
        <v>125119.78091250001</v>
      </c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</row>
    <row r="206" spans="1:73" s="13" customFormat="1" ht="21">
      <c r="A206" s="33">
        <v>3</v>
      </c>
      <c r="B206" s="57" t="s">
        <v>242</v>
      </c>
      <c r="C206" s="33">
        <v>4</v>
      </c>
      <c r="D206" s="53"/>
      <c r="E206" s="16"/>
      <c r="F206" s="54">
        <v>17697</v>
      </c>
      <c r="G206" s="33">
        <v>2.89</v>
      </c>
      <c r="H206" s="22">
        <f t="shared" ref="H206:H218" si="73">F206*G206</f>
        <v>51144.33</v>
      </c>
      <c r="I206" s="31">
        <v>10</v>
      </c>
      <c r="J206" s="31">
        <f t="shared" si="68"/>
        <v>5114.4330000000009</v>
      </c>
      <c r="K206" s="22">
        <v>22</v>
      </c>
      <c r="L206" s="12">
        <f t="shared" si="69"/>
        <v>3893.34</v>
      </c>
      <c r="M206" s="12"/>
      <c r="N206" s="12"/>
      <c r="O206" s="22"/>
      <c r="P206" s="22">
        <f t="shared" si="71"/>
        <v>0</v>
      </c>
      <c r="Q206" s="8">
        <f t="shared" si="72"/>
        <v>60152.103000000003</v>
      </c>
      <c r="R206" s="371">
        <v>0.75</v>
      </c>
      <c r="S206" s="12">
        <f t="shared" si="70"/>
        <v>45114.077250000002</v>
      </c>
      <c r="T206" s="28">
        <v>1.71</v>
      </c>
      <c r="U206" s="174">
        <f>H206*T206</f>
        <v>87456.804300000003</v>
      </c>
      <c r="V206" s="31">
        <f>(U206*1.1+L206+N206+P206)*R206</f>
        <v>75071.868547500009</v>
      </c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</row>
    <row r="207" spans="1:73" s="13" customFormat="1" ht="30" customHeight="1">
      <c r="A207" s="33">
        <v>4</v>
      </c>
      <c r="B207" s="57" t="s">
        <v>242</v>
      </c>
      <c r="C207" s="33">
        <v>4</v>
      </c>
      <c r="D207" s="9"/>
      <c r="E207" s="22"/>
      <c r="F207" s="54">
        <v>17697</v>
      </c>
      <c r="G207" s="33">
        <v>2.89</v>
      </c>
      <c r="H207" s="135">
        <f t="shared" si="73"/>
        <v>51144.33</v>
      </c>
      <c r="I207" s="31">
        <v>10</v>
      </c>
      <c r="J207" s="31">
        <f t="shared" si="68"/>
        <v>5114.4330000000009</v>
      </c>
      <c r="K207" s="8">
        <v>22</v>
      </c>
      <c r="L207" s="12">
        <f t="shared" si="69"/>
        <v>3893.34</v>
      </c>
      <c r="M207" s="12"/>
      <c r="N207" s="12"/>
      <c r="O207" s="22"/>
      <c r="P207" s="22">
        <f t="shared" si="71"/>
        <v>0</v>
      </c>
      <c r="Q207" s="8">
        <f t="shared" si="72"/>
        <v>60152.103000000003</v>
      </c>
      <c r="R207" s="371">
        <v>1</v>
      </c>
      <c r="S207" s="56">
        <f t="shared" si="70"/>
        <v>60152.103000000003</v>
      </c>
      <c r="T207" s="28">
        <v>1.71</v>
      </c>
      <c r="U207" s="174">
        <f>H207*T207</f>
        <v>87456.804300000003</v>
      </c>
      <c r="V207" s="31">
        <f>(U207*1.1+L207+N207+P207)*R207</f>
        <v>100095.82473000001</v>
      </c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</row>
    <row r="208" spans="1:73" s="13" customFormat="1" ht="21">
      <c r="A208" s="33">
        <v>5</v>
      </c>
      <c r="B208" s="57" t="s">
        <v>242</v>
      </c>
      <c r="C208" s="33">
        <v>4</v>
      </c>
      <c r="D208" s="62"/>
      <c r="E208" s="58"/>
      <c r="F208" s="54">
        <v>17697</v>
      </c>
      <c r="G208" s="33">
        <v>2.89</v>
      </c>
      <c r="H208" s="22">
        <f>F208*G208</f>
        <v>51144.33</v>
      </c>
      <c r="I208" s="31">
        <v>10</v>
      </c>
      <c r="J208" s="31">
        <f>F208*G208*I208/100</f>
        <v>5114.4330000000009</v>
      </c>
      <c r="K208" s="8">
        <v>22</v>
      </c>
      <c r="L208" s="12">
        <f>K208*F208/100</f>
        <v>3893.34</v>
      </c>
      <c r="M208" s="12"/>
      <c r="N208" s="12"/>
      <c r="O208" s="22"/>
      <c r="P208" s="22">
        <f>O208*F208/100</f>
        <v>0</v>
      </c>
      <c r="Q208" s="8">
        <f>H208+J208+L208+N208+P208</f>
        <v>60152.103000000003</v>
      </c>
      <c r="R208" s="371">
        <v>1.5</v>
      </c>
      <c r="S208" s="12">
        <f t="shared" si="70"/>
        <v>90228.154500000004</v>
      </c>
      <c r="T208" s="28">
        <v>1.71</v>
      </c>
      <c r="U208" s="174">
        <f>H208*T208</f>
        <v>87456.804300000003</v>
      </c>
      <c r="V208" s="31">
        <f>(U208*1.1+L208+N208+P208)*R208</f>
        <v>150143.73709500002</v>
      </c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</row>
    <row r="209" spans="1:73" s="13" customFormat="1" ht="25.5" customHeight="1">
      <c r="A209" s="33">
        <v>6</v>
      </c>
      <c r="B209" s="57" t="s">
        <v>242</v>
      </c>
      <c r="C209" s="33">
        <v>4</v>
      </c>
      <c r="D209" s="60"/>
      <c r="E209" s="8"/>
      <c r="F209" s="61">
        <v>17697</v>
      </c>
      <c r="G209" s="33">
        <v>2.89</v>
      </c>
      <c r="H209" s="8">
        <f>F209*G209</f>
        <v>51144.33</v>
      </c>
      <c r="I209" s="31">
        <v>10</v>
      </c>
      <c r="J209" s="31">
        <f>F209*G209*I209/100</f>
        <v>5114.4330000000009</v>
      </c>
      <c r="K209" s="8">
        <v>22</v>
      </c>
      <c r="L209" s="56">
        <f>K209*F209/100</f>
        <v>3893.34</v>
      </c>
      <c r="M209" s="56"/>
      <c r="N209" s="56"/>
      <c r="O209" s="8"/>
      <c r="P209" s="8">
        <v>0</v>
      </c>
      <c r="Q209" s="8">
        <f>H209+J209+L209+N209+P209</f>
        <v>60152.103000000003</v>
      </c>
      <c r="R209" s="371">
        <v>1.5</v>
      </c>
      <c r="S209" s="56">
        <f t="shared" si="70"/>
        <v>90228.154500000004</v>
      </c>
      <c r="T209" s="28">
        <v>1.71</v>
      </c>
      <c r="U209" s="174">
        <f>H209*T209</f>
        <v>87456.804300000003</v>
      </c>
      <c r="V209" s="31">
        <f>(U209*1.1+L209+N209+P209)*R209</f>
        <v>150143.73709500002</v>
      </c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</row>
    <row r="210" spans="1:73" s="13" customFormat="1" ht="46.5" customHeight="1">
      <c r="A210" s="33">
        <v>7</v>
      </c>
      <c r="B210" s="57" t="s">
        <v>257</v>
      </c>
      <c r="C210" s="33">
        <v>4</v>
      </c>
      <c r="D210" s="9"/>
      <c r="E210" s="22"/>
      <c r="F210" s="54">
        <v>17697</v>
      </c>
      <c r="G210" s="33">
        <v>2.89</v>
      </c>
      <c r="H210" s="135">
        <f>F210*G210</f>
        <v>51144.33</v>
      </c>
      <c r="I210" s="31">
        <v>10</v>
      </c>
      <c r="J210" s="31">
        <f t="shared" si="68"/>
        <v>5114.4330000000009</v>
      </c>
      <c r="K210" s="8">
        <v>22</v>
      </c>
      <c r="L210" s="12">
        <f t="shared" si="69"/>
        <v>3893.34</v>
      </c>
      <c r="M210" s="12"/>
      <c r="N210" s="12"/>
      <c r="O210" s="22"/>
      <c r="P210" s="22">
        <f t="shared" si="71"/>
        <v>0</v>
      </c>
      <c r="Q210" s="8">
        <f t="shared" si="72"/>
        <v>60152.103000000003</v>
      </c>
      <c r="R210" s="371">
        <v>0.5</v>
      </c>
      <c r="S210" s="12">
        <f t="shared" si="70"/>
        <v>30076.051500000001</v>
      </c>
      <c r="T210" s="28">
        <v>1.71</v>
      </c>
      <c r="U210" s="174">
        <f>H210*T210</f>
        <v>87456.804300000003</v>
      </c>
      <c r="V210" s="31">
        <f>(U210*1.1+L210+N210+P210)*R210</f>
        <v>50047.912365000004</v>
      </c>
      <c r="X210" s="166"/>
    </row>
    <row r="211" spans="1:73" s="13" customFormat="1" ht="21">
      <c r="A211" s="33">
        <v>8</v>
      </c>
      <c r="B211" s="57" t="s">
        <v>258</v>
      </c>
      <c r="C211" s="33">
        <v>4</v>
      </c>
      <c r="D211" s="53"/>
      <c r="E211" s="22"/>
      <c r="F211" s="54">
        <v>17697</v>
      </c>
      <c r="G211" s="33">
        <v>2.89</v>
      </c>
      <c r="H211" s="22">
        <f>F211*G211</f>
        <v>51144.33</v>
      </c>
      <c r="I211" s="31">
        <v>10</v>
      </c>
      <c r="J211" s="31">
        <f t="shared" si="68"/>
        <v>5114.4330000000009</v>
      </c>
      <c r="K211" s="22">
        <v>22</v>
      </c>
      <c r="L211" s="12">
        <f>K211*F211/100</f>
        <v>3893.34</v>
      </c>
      <c r="M211" s="12"/>
      <c r="N211" s="12"/>
      <c r="O211" s="22"/>
      <c r="P211" s="22">
        <f>O211*F211/100</f>
        <v>0</v>
      </c>
      <c r="Q211" s="8">
        <f>H211+J211+L211+N211+P211</f>
        <v>60152.103000000003</v>
      </c>
      <c r="R211" s="228">
        <v>0.25</v>
      </c>
      <c r="S211" s="12">
        <f t="shared" si="70"/>
        <v>15038.025750000001</v>
      </c>
      <c r="T211" s="28">
        <v>1.71</v>
      </c>
      <c r="U211" s="174">
        <f>H211*T211</f>
        <v>87456.804300000003</v>
      </c>
      <c r="V211" s="31">
        <f>(U211*1.1+L211+N211+P211)*R211</f>
        <v>25023.956182500002</v>
      </c>
      <c r="W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</row>
    <row r="212" spans="1:73" s="13" customFormat="1" ht="33.75" customHeight="1">
      <c r="A212" s="33">
        <v>9</v>
      </c>
      <c r="B212" s="57" t="s">
        <v>259</v>
      </c>
      <c r="C212" s="33">
        <v>4</v>
      </c>
      <c r="D212" s="9"/>
      <c r="E212" s="22"/>
      <c r="F212" s="54">
        <v>17697</v>
      </c>
      <c r="G212" s="33">
        <v>2.89</v>
      </c>
      <c r="H212" s="135">
        <f t="shared" si="73"/>
        <v>51144.33</v>
      </c>
      <c r="I212" s="31">
        <v>10</v>
      </c>
      <c r="J212" s="31">
        <f t="shared" si="68"/>
        <v>5114.4330000000009</v>
      </c>
      <c r="K212" s="8">
        <v>22</v>
      </c>
      <c r="L212" s="12">
        <f t="shared" si="69"/>
        <v>3893.34</v>
      </c>
      <c r="M212" s="12"/>
      <c r="N212" s="12"/>
      <c r="O212" s="22"/>
      <c r="P212" s="22">
        <f t="shared" si="71"/>
        <v>0</v>
      </c>
      <c r="Q212" s="8">
        <f t="shared" si="72"/>
        <v>60152.103000000003</v>
      </c>
      <c r="R212" s="371">
        <v>1</v>
      </c>
      <c r="S212" s="56">
        <f t="shared" si="70"/>
        <v>60152.103000000003</v>
      </c>
      <c r="T212" s="28">
        <v>1.71</v>
      </c>
      <c r="U212" s="174">
        <f>H212*T212</f>
        <v>87456.804300000003</v>
      </c>
      <c r="V212" s="31">
        <f>(U212*1.1+L212+N212+P212)*R212</f>
        <v>100095.82473000001</v>
      </c>
      <c r="W212" s="205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</row>
    <row r="213" spans="1:73" s="13" customFormat="1" ht="33.75" customHeight="1">
      <c r="A213" s="33">
        <v>10</v>
      </c>
      <c r="B213" s="57" t="s">
        <v>242</v>
      </c>
      <c r="C213" s="33">
        <v>4</v>
      </c>
      <c r="D213" s="9"/>
      <c r="E213" s="22"/>
      <c r="F213" s="54">
        <v>17697</v>
      </c>
      <c r="G213" s="33">
        <v>2.89</v>
      </c>
      <c r="H213" s="135">
        <f t="shared" si="73"/>
        <v>51144.33</v>
      </c>
      <c r="I213" s="31">
        <v>10</v>
      </c>
      <c r="J213" s="31">
        <f t="shared" si="68"/>
        <v>5114.4330000000009</v>
      </c>
      <c r="K213" s="8">
        <v>22</v>
      </c>
      <c r="L213" s="12">
        <f t="shared" si="69"/>
        <v>3893.34</v>
      </c>
      <c r="M213" s="12"/>
      <c r="N213" s="12"/>
      <c r="O213" s="22"/>
      <c r="P213" s="22">
        <f t="shared" si="71"/>
        <v>0</v>
      </c>
      <c r="Q213" s="8">
        <f t="shared" si="72"/>
        <v>60152.103000000003</v>
      </c>
      <c r="R213" s="371">
        <v>0.5</v>
      </c>
      <c r="S213" s="56">
        <f t="shared" si="70"/>
        <v>30076.051500000001</v>
      </c>
      <c r="T213" s="28">
        <v>1.71</v>
      </c>
      <c r="U213" s="174">
        <f>H213*T213</f>
        <v>87456.804300000003</v>
      </c>
      <c r="V213" s="31">
        <f>(U213*1.1+L213+N213+P213)*R213</f>
        <v>50047.912365000004</v>
      </c>
      <c r="W213" s="205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</row>
    <row r="214" spans="1:73" s="13" customFormat="1" ht="27" customHeight="1">
      <c r="A214" s="33">
        <v>11</v>
      </c>
      <c r="B214" s="57" t="s">
        <v>260</v>
      </c>
      <c r="C214" s="33">
        <v>4</v>
      </c>
      <c r="D214" s="53"/>
      <c r="E214" s="22"/>
      <c r="F214" s="54">
        <v>17697</v>
      </c>
      <c r="G214" s="33">
        <v>2.89</v>
      </c>
      <c r="H214" s="22">
        <f t="shared" si="73"/>
        <v>51144.33</v>
      </c>
      <c r="I214" s="31">
        <v>10</v>
      </c>
      <c r="J214" s="31">
        <f t="shared" si="68"/>
        <v>5114.4330000000009</v>
      </c>
      <c r="K214" s="8">
        <v>22</v>
      </c>
      <c r="L214" s="12">
        <f t="shared" si="69"/>
        <v>3893.34</v>
      </c>
      <c r="M214" s="12"/>
      <c r="N214" s="12"/>
      <c r="O214" s="22"/>
      <c r="P214" s="22">
        <f t="shared" si="71"/>
        <v>0</v>
      </c>
      <c r="Q214" s="8">
        <f t="shared" si="72"/>
        <v>60152.103000000003</v>
      </c>
      <c r="R214" s="228">
        <v>1</v>
      </c>
      <c r="S214" s="12">
        <f t="shared" si="70"/>
        <v>60152.103000000003</v>
      </c>
      <c r="T214" s="28">
        <v>1.71</v>
      </c>
      <c r="U214" s="174">
        <f>H214*T214</f>
        <v>87456.804300000003</v>
      </c>
      <c r="V214" s="31">
        <f>(U214*1.1+L214+N214+P214)*R214</f>
        <v>100095.82473000001</v>
      </c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</row>
    <row r="215" spans="1:73" ht="24.75" customHeight="1">
      <c r="A215" s="33">
        <v>12</v>
      </c>
      <c r="B215" s="57" t="s">
        <v>242</v>
      </c>
      <c r="C215" s="33">
        <v>4</v>
      </c>
      <c r="D215" s="53"/>
      <c r="E215" s="22"/>
      <c r="F215" s="54">
        <v>17697</v>
      </c>
      <c r="G215" s="33">
        <v>2.89</v>
      </c>
      <c r="H215" s="22">
        <f t="shared" si="73"/>
        <v>51144.33</v>
      </c>
      <c r="I215" s="31">
        <v>10</v>
      </c>
      <c r="J215" s="31">
        <f t="shared" si="68"/>
        <v>5114.4330000000009</v>
      </c>
      <c r="K215" s="8">
        <v>22</v>
      </c>
      <c r="L215" s="12">
        <f t="shared" si="69"/>
        <v>3893.34</v>
      </c>
      <c r="M215" s="12"/>
      <c r="N215" s="12"/>
      <c r="O215" s="22"/>
      <c r="P215" s="22">
        <f t="shared" si="71"/>
        <v>0</v>
      </c>
      <c r="Q215" s="8">
        <f t="shared" si="72"/>
        <v>60152.103000000003</v>
      </c>
      <c r="R215" s="371">
        <v>0.5</v>
      </c>
      <c r="S215" s="12">
        <f t="shared" si="70"/>
        <v>30076.051500000001</v>
      </c>
      <c r="T215" s="28">
        <v>1.71</v>
      </c>
      <c r="U215" s="174">
        <f>H215*T215</f>
        <v>87456.804300000003</v>
      </c>
      <c r="V215" s="31">
        <f>(U215*1.1+L215+N215+P215)*R215</f>
        <v>50047.912365000004</v>
      </c>
      <c r="W215" s="2"/>
      <c r="X215" s="166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</row>
    <row r="216" spans="1:73" ht="27" customHeight="1">
      <c r="A216" s="33">
        <v>13</v>
      </c>
      <c r="B216" s="57" t="s">
        <v>248</v>
      </c>
      <c r="C216" s="33">
        <v>4</v>
      </c>
      <c r="D216" s="53"/>
      <c r="E216" s="22"/>
      <c r="F216" s="54">
        <v>17697</v>
      </c>
      <c r="G216" s="33">
        <v>2.89</v>
      </c>
      <c r="H216" s="22">
        <f t="shared" si="73"/>
        <v>51144.33</v>
      </c>
      <c r="I216" s="31">
        <v>10</v>
      </c>
      <c r="J216" s="31">
        <f t="shared" si="68"/>
        <v>5114.4330000000009</v>
      </c>
      <c r="K216" s="8">
        <v>22</v>
      </c>
      <c r="L216" s="12">
        <f t="shared" si="69"/>
        <v>3893.34</v>
      </c>
      <c r="M216" s="12"/>
      <c r="N216" s="12"/>
      <c r="O216" s="22"/>
      <c r="P216" s="22">
        <f t="shared" si="71"/>
        <v>0</v>
      </c>
      <c r="Q216" s="8">
        <f t="shared" si="72"/>
        <v>60152.103000000003</v>
      </c>
      <c r="R216" s="371">
        <v>1.25</v>
      </c>
      <c r="S216" s="12">
        <f t="shared" si="70"/>
        <v>75190.128750000003</v>
      </c>
      <c r="T216" s="28">
        <v>1.71</v>
      </c>
      <c r="U216" s="174">
        <f>H216*T216</f>
        <v>87456.804300000003</v>
      </c>
      <c r="V216" s="31">
        <f>(U216*1.1+L216+N216+P216)*R216</f>
        <v>125119.78091250001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</row>
    <row r="217" spans="1:73" ht="27" customHeight="1">
      <c r="A217" s="33">
        <v>14</v>
      </c>
      <c r="B217" s="57" t="s">
        <v>261</v>
      </c>
      <c r="C217" s="33">
        <v>4</v>
      </c>
      <c r="D217" s="53"/>
      <c r="E217" s="22"/>
      <c r="F217" s="54">
        <v>17697</v>
      </c>
      <c r="G217" s="33">
        <v>2.89</v>
      </c>
      <c r="H217" s="22">
        <f t="shared" si="73"/>
        <v>51144.33</v>
      </c>
      <c r="I217" s="31">
        <v>10</v>
      </c>
      <c r="J217" s="31">
        <f t="shared" si="68"/>
        <v>5114.4330000000009</v>
      </c>
      <c r="K217" s="8">
        <v>22</v>
      </c>
      <c r="L217" s="12">
        <f t="shared" si="69"/>
        <v>3893.34</v>
      </c>
      <c r="M217" s="12"/>
      <c r="N217" s="12"/>
      <c r="O217" s="22"/>
      <c r="P217" s="22">
        <f t="shared" si="71"/>
        <v>0</v>
      </c>
      <c r="Q217" s="8">
        <f t="shared" si="72"/>
        <v>60152.103000000003</v>
      </c>
      <c r="R217" s="228">
        <v>1.5</v>
      </c>
      <c r="S217" s="12">
        <f t="shared" si="70"/>
        <v>90228.154500000004</v>
      </c>
      <c r="T217" s="28">
        <v>1.71</v>
      </c>
      <c r="U217" s="174">
        <f>H217*T217</f>
        <v>87456.804300000003</v>
      </c>
      <c r="V217" s="31">
        <f>(U217*1.1+L217+N217+P217)*R217</f>
        <v>150143.73709500002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</row>
    <row r="218" spans="1:73" ht="35.25" customHeight="1">
      <c r="A218" s="33">
        <v>15</v>
      </c>
      <c r="B218" s="57" t="s">
        <v>261</v>
      </c>
      <c r="C218" s="33">
        <v>4</v>
      </c>
      <c r="D218" s="53"/>
      <c r="E218" s="22"/>
      <c r="F218" s="54">
        <v>17697</v>
      </c>
      <c r="G218" s="33">
        <v>2.89</v>
      </c>
      <c r="H218" s="22">
        <f t="shared" si="73"/>
        <v>51144.33</v>
      </c>
      <c r="I218" s="31">
        <v>10</v>
      </c>
      <c r="J218" s="31">
        <f t="shared" si="68"/>
        <v>5114.4330000000009</v>
      </c>
      <c r="K218" s="8">
        <v>22</v>
      </c>
      <c r="L218" s="12">
        <f t="shared" si="69"/>
        <v>3893.34</v>
      </c>
      <c r="M218" s="12"/>
      <c r="N218" s="12"/>
      <c r="O218" s="22"/>
      <c r="P218" s="22">
        <f t="shared" si="71"/>
        <v>0</v>
      </c>
      <c r="Q218" s="8">
        <f t="shared" si="72"/>
        <v>60152.103000000003</v>
      </c>
      <c r="R218" s="228">
        <v>0.5</v>
      </c>
      <c r="S218" s="12">
        <f t="shared" si="70"/>
        <v>30076.051500000001</v>
      </c>
      <c r="T218" s="28">
        <v>1.71</v>
      </c>
      <c r="U218" s="174">
        <f>H218*T218</f>
        <v>87456.804300000003</v>
      </c>
      <c r="V218" s="31">
        <f>(U218*1.1+L218+N218+P218)*R218</f>
        <v>50047.912365000004</v>
      </c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</row>
    <row r="219" spans="1:73">
      <c r="A219" s="23"/>
      <c r="B219" s="431" t="s">
        <v>3</v>
      </c>
      <c r="C219" s="23"/>
      <c r="D219" s="63"/>
      <c r="E219" s="8"/>
      <c r="F219" s="61"/>
      <c r="G219" s="61"/>
      <c r="H219" s="8"/>
      <c r="I219" s="8"/>
      <c r="J219" s="8"/>
      <c r="K219" s="8"/>
      <c r="L219" s="56"/>
      <c r="M219" s="8"/>
      <c r="N219" s="8"/>
      <c r="O219" s="8"/>
      <c r="P219" s="8"/>
      <c r="Q219" s="8"/>
      <c r="R219" s="80">
        <f>SUM(R204:R218)</f>
        <v>14</v>
      </c>
      <c r="S219" s="24">
        <f t="shared" ref="S219:V219" si="74">SUM(S204:S218)</f>
        <v>842713.4430000002</v>
      </c>
      <c r="T219" s="80"/>
      <c r="U219" s="24"/>
      <c r="V219" s="24">
        <f t="shared" si="74"/>
        <v>1402340.1879300002</v>
      </c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</row>
    <row r="220" spans="1:73">
      <c r="A220" s="74"/>
      <c r="B220" s="123"/>
      <c r="C220" s="74"/>
      <c r="D220" s="25"/>
      <c r="E220" s="104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105"/>
      <c r="S220" s="98"/>
      <c r="T220" s="101"/>
      <c r="V220" s="101"/>
      <c r="X220" s="2"/>
    </row>
    <row r="221" spans="1:73">
      <c r="A221" s="74"/>
      <c r="B221" s="123"/>
      <c r="C221" s="74"/>
      <c r="D221" s="25"/>
      <c r="E221" s="104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105"/>
      <c r="S221" s="98"/>
      <c r="T221" s="101"/>
      <c r="V221" s="101"/>
      <c r="X221" s="2"/>
    </row>
    <row r="222" spans="1:73" ht="13.8">
      <c r="A222" s="99"/>
      <c r="B222" s="103"/>
      <c r="C222" s="76" t="s">
        <v>396</v>
      </c>
      <c r="D222" s="74"/>
      <c r="E222" s="145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349"/>
      <c r="S222" s="99"/>
      <c r="T222" s="101"/>
      <c r="V222" s="101"/>
    </row>
    <row r="223" spans="1:73" s="13" customFormat="1" ht="24" customHeight="1">
      <c r="A223" s="33">
        <v>1</v>
      </c>
      <c r="B223" s="57" t="s">
        <v>441</v>
      </c>
      <c r="C223" s="33">
        <v>4</v>
      </c>
      <c r="D223" s="33"/>
      <c r="E223" s="65"/>
      <c r="F223" s="54">
        <v>17697</v>
      </c>
      <c r="G223" s="17">
        <v>2.89</v>
      </c>
      <c r="H223" s="22">
        <f>F223*G223</f>
        <v>51144.33</v>
      </c>
      <c r="I223" s="31">
        <v>10</v>
      </c>
      <c r="J223" s="31">
        <f>F223*G223*I223/100</f>
        <v>5114.4330000000009</v>
      </c>
      <c r="K223" s="22"/>
      <c r="L223" s="12">
        <f>K223*F223/100</f>
        <v>0</v>
      </c>
      <c r="M223" s="12"/>
      <c r="N223" s="12">
        <f>F223*M223/100</f>
        <v>0</v>
      </c>
      <c r="O223" s="22"/>
      <c r="P223" s="22">
        <f>O223*F223/100</f>
        <v>0</v>
      </c>
      <c r="Q223" s="22">
        <f>H223+J223+L223+N223+P223</f>
        <v>56258.763000000006</v>
      </c>
      <c r="R223" s="236">
        <v>0.25</v>
      </c>
      <c r="S223" s="12">
        <f>Q223*R223</f>
        <v>14064.690750000002</v>
      </c>
      <c r="T223" s="28">
        <v>1.71</v>
      </c>
      <c r="U223" s="174">
        <f>H223*T223</f>
        <v>87456.804300000003</v>
      </c>
      <c r="V223" s="31">
        <f>(U223*1.1+L223+N223+P223)*R223</f>
        <v>24050.621182500003</v>
      </c>
      <c r="X223" s="1"/>
    </row>
    <row r="224" spans="1:73">
      <c r="A224" s="33"/>
      <c r="B224" s="107" t="s">
        <v>34</v>
      </c>
      <c r="C224" s="33"/>
      <c r="D224" s="33"/>
      <c r="E224" s="65"/>
      <c r="F224" s="54"/>
      <c r="G224" s="17"/>
      <c r="H224" s="22"/>
      <c r="I224" s="22"/>
      <c r="J224" s="12"/>
      <c r="K224" s="22"/>
      <c r="L224" s="12"/>
      <c r="M224" s="12"/>
      <c r="N224" s="12"/>
      <c r="O224" s="22"/>
      <c r="P224" s="22"/>
      <c r="Q224" s="22"/>
      <c r="R224" s="80">
        <f>SUM(R223:R223)</f>
        <v>0.25</v>
      </c>
      <c r="S224" s="24">
        <f>SUM(S223:S223)</f>
        <v>14064.690750000002</v>
      </c>
      <c r="T224" s="24"/>
      <c r="U224" s="24"/>
      <c r="V224" s="24">
        <f>SUM(V223:V223)</f>
        <v>24050.621182500003</v>
      </c>
      <c r="X224" s="13"/>
    </row>
    <row r="225" spans="1:24">
      <c r="A225" s="74"/>
      <c r="B225" s="123"/>
      <c r="C225" s="74"/>
      <c r="D225" s="25"/>
      <c r="E225" s="104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105"/>
      <c r="S225" s="98"/>
      <c r="T225" s="101"/>
      <c r="V225" s="101"/>
      <c r="X225" s="2"/>
    </row>
    <row r="226" spans="1:24" s="6" customFormat="1">
      <c r="A226" s="25"/>
      <c r="B226" s="103"/>
      <c r="C226" s="75" t="s">
        <v>139</v>
      </c>
      <c r="D226" s="25"/>
      <c r="E226" s="104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105"/>
      <c r="S226" s="20"/>
      <c r="T226" s="102"/>
      <c r="U226" s="368"/>
      <c r="V226" s="102"/>
      <c r="X226" s="1"/>
    </row>
    <row r="227" spans="1:24" ht="21">
      <c r="A227" s="149">
        <v>1</v>
      </c>
      <c r="B227" s="57" t="s">
        <v>263</v>
      </c>
      <c r="C227" s="33">
        <v>4</v>
      </c>
      <c r="D227" s="18"/>
      <c r="E227" s="65"/>
      <c r="F227" s="54">
        <v>17697</v>
      </c>
      <c r="G227" s="17">
        <v>2.89</v>
      </c>
      <c r="H227" s="22">
        <f>F227*G227</f>
        <v>51144.33</v>
      </c>
      <c r="I227" s="31">
        <v>10</v>
      </c>
      <c r="J227" s="31">
        <f>F227*G227*I227/100</f>
        <v>5114.4330000000009</v>
      </c>
      <c r="K227" s="22"/>
      <c r="L227" s="12">
        <f>K227*F227/100</f>
        <v>0</v>
      </c>
      <c r="M227" s="12"/>
      <c r="N227" s="12">
        <f>F227*M227/100</f>
        <v>0</v>
      </c>
      <c r="O227" s="22"/>
      <c r="P227" s="22">
        <f>O227*F227/100</f>
        <v>0</v>
      </c>
      <c r="Q227" s="8">
        <f>H227+J227+L227+N227+P227</f>
        <v>56258.763000000006</v>
      </c>
      <c r="R227" s="30">
        <v>1.5</v>
      </c>
      <c r="S227" s="12">
        <f>Q227*R227</f>
        <v>84388.144500000009</v>
      </c>
      <c r="T227" s="28">
        <v>1.71</v>
      </c>
      <c r="U227" s="174">
        <f>H227*T227</f>
        <v>87456.804300000003</v>
      </c>
      <c r="V227" s="31">
        <f>(U227*1.1+L227+N227+P227)*R227</f>
        <v>144303.72709500001</v>
      </c>
      <c r="X227" s="6"/>
    </row>
    <row r="228" spans="1:24" ht="21">
      <c r="A228" s="33">
        <v>2</v>
      </c>
      <c r="B228" s="57" t="s">
        <v>263</v>
      </c>
      <c r="C228" s="33">
        <v>4</v>
      </c>
      <c r="D228" s="18"/>
      <c r="E228" s="65"/>
      <c r="F228" s="54">
        <v>17697</v>
      </c>
      <c r="G228" s="17">
        <v>2.89</v>
      </c>
      <c r="H228" s="22">
        <f>F228*G228</f>
        <v>51144.33</v>
      </c>
      <c r="I228" s="31">
        <v>10</v>
      </c>
      <c r="J228" s="31">
        <f>F228*G228*I228/100</f>
        <v>5114.4330000000009</v>
      </c>
      <c r="K228" s="22"/>
      <c r="L228" s="12">
        <f>K228*F228/100</f>
        <v>0</v>
      </c>
      <c r="M228" s="12"/>
      <c r="N228" s="12">
        <f>F228*M228/100</f>
        <v>0</v>
      </c>
      <c r="O228" s="22"/>
      <c r="P228" s="22">
        <f>O228*F228/100</f>
        <v>0</v>
      </c>
      <c r="Q228" s="8">
        <f>H228+J228+L228+N228+P228</f>
        <v>56258.763000000006</v>
      </c>
      <c r="R228" s="30">
        <v>1.5</v>
      </c>
      <c r="S228" s="12">
        <f>Q228*R228</f>
        <v>84388.144500000009</v>
      </c>
      <c r="T228" s="28">
        <v>1.71</v>
      </c>
      <c r="U228" s="174">
        <f>H228*T228</f>
        <v>87456.804300000003</v>
      </c>
      <c r="V228" s="31">
        <f>(U228*1.1+L228+N228+P228)*R228</f>
        <v>144303.72709500001</v>
      </c>
    </row>
    <row r="229" spans="1:24" ht="21">
      <c r="A229" s="149">
        <v>3</v>
      </c>
      <c r="B229" s="57" t="s">
        <v>263</v>
      </c>
      <c r="C229" s="33">
        <v>4</v>
      </c>
      <c r="D229" s="18"/>
      <c r="E229" s="65"/>
      <c r="F229" s="54">
        <v>17697</v>
      </c>
      <c r="G229" s="17">
        <v>2.89</v>
      </c>
      <c r="H229" s="22">
        <f>F229*G229</f>
        <v>51144.33</v>
      </c>
      <c r="I229" s="31">
        <v>10</v>
      </c>
      <c r="J229" s="31">
        <f>F229*G229*I229/100</f>
        <v>5114.4330000000009</v>
      </c>
      <c r="K229" s="22"/>
      <c r="L229" s="12">
        <f>K229*F229/100</f>
        <v>0</v>
      </c>
      <c r="M229" s="12"/>
      <c r="N229" s="12">
        <f>F229*M229/100</f>
        <v>0</v>
      </c>
      <c r="O229" s="22"/>
      <c r="P229" s="22">
        <f>O229*F229/100</f>
        <v>0</v>
      </c>
      <c r="Q229" s="8">
        <f>H229+J229+L229+N229+P229</f>
        <v>56258.763000000006</v>
      </c>
      <c r="R229" s="30">
        <v>0.25</v>
      </c>
      <c r="S229" s="12">
        <f>Q229*R229</f>
        <v>14064.690750000002</v>
      </c>
      <c r="T229" s="28">
        <v>1.71</v>
      </c>
      <c r="U229" s="174">
        <f>H229*T229</f>
        <v>87456.804300000003</v>
      </c>
      <c r="V229" s="31">
        <f>(U229*1.1+L229+N229+P229)*R229</f>
        <v>24050.621182500003</v>
      </c>
    </row>
    <row r="230" spans="1:24" ht="21">
      <c r="A230" s="33">
        <v>4</v>
      </c>
      <c r="B230" s="57" t="s">
        <v>263</v>
      </c>
      <c r="C230" s="33">
        <v>4</v>
      </c>
      <c r="D230" s="18"/>
      <c r="E230" s="65"/>
      <c r="F230" s="54">
        <v>17697</v>
      </c>
      <c r="G230" s="17">
        <v>2.89</v>
      </c>
      <c r="H230" s="22">
        <f>F230*G230</f>
        <v>51144.33</v>
      </c>
      <c r="I230" s="31">
        <v>10</v>
      </c>
      <c r="J230" s="31">
        <f>F230*G230*I230/100</f>
        <v>5114.4330000000009</v>
      </c>
      <c r="K230" s="22"/>
      <c r="L230" s="12">
        <f>K230*F230/100</f>
        <v>0</v>
      </c>
      <c r="M230" s="12"/>
      <c r="N230" s="12">
        <f>F230*M230/100</f>
        <v>0</v>
      </c>
      <c r="O230" s="22"/>
      <c r="P230" s="22">
        <f>O230*F230/100</f>
        <v>0</v>
      </c>
      <c r="Q230" s="8">
        <f>H230+J230+L230+N230+P230</f>
        <v>56258.763000000006</v>
      </c>
      <c r="R230" s="30">
        <v>0.25</v>
      </c>
      <c r="S230" s="12">
        <f>Q230*R230</f>
        <v>14064.690750000002</v>
      </c>
      <c r="T230" s="28">
        <v>1.71</v>
      </c>
      <c r="U230" s="174">
        <f>H230*T230</f>
        <v>87456.804300000003</v>
      </c>
      <c r="V230" s="31">
        <f>(U230*1.1+L230+N230+P230)*R230</f>
        <v>24050.621182500003</v>
      </c>
      <c r="W230" s="6"/>
    </row>
    <row r="231" spans="1:24" ht="23.25" customHeight="1">
      <c r="A231" s="149">
        <v>5</v>
      </c>
      <c r="B231" s="57" t="s">
        <v>246</v>
      </c>
      <c r="C231" s="33">
        <v>4</v>
      </c>
      <c r="D231" s="55"/>
      <c r="E231" s="22"/>
      <c r="F231" s="54">
        <v>17697</v>
      </c>
      <c r="G231" s="17">
        <v>2.89</v>
      </c>
      <c r="H231" s="22">
        <f>F231*G231</f>
        <v>51144.33</v>
      </c>
      <c r="I231" s="31">
        <v>10</v>
      </c>
      <c r="J231" s="31">
        <f>F231*G231*I231/100</f>
        <v>5114.4330000000009</v>
      </c>
      <c r="K231" s="22"/>
      <c r="L231" s="12">
        <f>K231*F231/100</f>
        <v>0</v>
      </c>
      <c r="M231" s="12"/>
      <c r="N231" s="12">
        <f>F231*M231/100</f>
        <v>0</v>
      </c>
      <c r="O231" s="22"/>
      <c r="P231" s="22">
        <f>O231*F231/100</f>
        <v>0</v>
      </c>
      <c r="Q231" s="8">
        <f>H231+J231+L231+N231+P231</f>
        <v>56258.763000000006</v>
      </c>
      <c r="R231" s="30">
        <v>2.5</v>
      </c>
      <c r="S231" s="12">
        <f>Q231*R231</f>
        <v>140646.90750000003</v>
      </c>
      <c r="T231" s="28">
        <v>1.71</v>
      </c>
      <c r="U231" s="174">
        <f>H231*T231</f>
        <v>87456.804300000003</v>
      </c>
      <c r="V231" s="31">
        <f>(U231*1.1+L231+N231+P231)*R231</f>
        <v>240506.21182500003</v>
      </c>
      <c r="W231" s="6"/>
    </row>
    <row r="232" spans="1:24">
      <c r="A232" s="33"/>
      <c r="B232" s="107" t="s">
        <v>34</v>
      </c>
      <c r="C232" s="33"/>
      <c r="D232" s="18"/>
      <c r="E232" s="65"/>
      <c r="F232" s="54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84">
        <f>SUM(R227:R231)</f>
        <v>6</v>
      </c>
      <c r="S232" s="94">
        <f t="shared" ref="S232:V232" si="75">SUM(S227:S231)</f>
        <v>337552.5780000001</v>
      </c>
      <c r="T232" s="84"/>
      <c r="U232" s="94"/>
      <c r="V232" s="94">
        <f t="shared" si="75"/>
        <v>577214.90838000004</v>
      </c>
    </row>
    <row r="233" spans="1:24">
      <c r="A233" s="126"/>
      <c r="B233" s="425"/>
      <c r="C233" s="126"/>
      <c r="D233" s="52"/>
      <c r="E233" s="145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349"/>
      <c r="S233" s="99"/>
      <c r="T233" s="101"/>
      <c r="V233" s="101"/>
    </row>
    <row r="234" spans="1:24" ht="13.8">
      <c r="A234" s="99"/>
      <c r="B234" s="103"/>
      <c r="C234" s="76" t="s">
        <v>410</v>
      </c>
      <c r="D234" s="74"/>
      <c r="E234" s="145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349"/>
      <c r="S234" s="99"/>
      <c r="T234" s="101"/>
      <c r="V234" s="101"/>
    </row>
    <row r="235" spans="1:24" s="13" customFormat="1" ht="21">
      <c r="A235" s="33">
        <v>1</v>
      </c>
      <c r="B235" s="57" t="s">
        <v>264</v>
      </c>
      <c r="C235" s="33">
        <v>4</v>
      </c>
      <c r="D235" s="33"/>
      <c r="E235" s="65"/>
      <c r="F235" s="54">
        <v>17697</v>
      </c>
      <c r="G235" s="17">
        <v>2.89</v>
      </c>
      <c r="H235" s="22">
        <f>F235*G235</f>
        <v>51144.33</v>
      </c>
      <c r="I235" s="31">
        <v>10</v>
      </c>
      <c r="J235" s="31">
        <f>F235*G235*I235/100</f>
        <v>5114.4330000000009</v>
      </c>
      <c r="K235" s="22"/>
      <c r="L235" s="12">
        <f>K235*F235/100</f>
        <v>0</v>
      </c>
      <c r="M235" s="12"/>
      <c r="N235" s="12">
        <f>F235*M235/100</f>
        <v>0</v>
      </c>
      <c r="O235" s="22"/>
      <c r="P235" s="22">
        <f>O235*F235/100</f>
        <v>0</v>
      </c>
      <c r="Q235" s="22">
        <f>H235+J235+L235+N235+P235</f>
        <v>56258.763000000006</v>
      </c>
      <c r="R235" s="236">
        <v>0.5</v>
      </c>
      <c r="S235" s="12">
        <f>Q235*R235</f>
        <v>28129.381500000003</v>
      </c>
      <c r="T235" s="28">
        <v>1.71</v>
      </c>
      <c r="U235" s="174">
        <f>H235*T235</f>
        <v>87456.804300000003</v>
      </c>
      <c r="V235" s="31">
        <f>(U235*1.1+L235+N235+P235)*R235</f>
        <v>48101.242365000006</v>
      </c>
      <c r="X235" s="1"/>
    </row>
    <row r="236" spans="1:24">
      <c r="A236" s="33"/>
      <c r="B236" s="107" t="s">
        <v>34</v>
      </c>
      <c r="C236" s="33"/>
      <c r="D236" s="33"/>
      <c r="E236" s="65"/>
      <c r="F236" s="54"/>
      <c r="G236" s="17"/>
      <c r="H236" s="22"/>
      <c r="I236" s="22"/>
      <c r="J236" s="12"/>
      <c r="K236" s="22"/>
      <c r="L236" s="12"/>
      <c r="M236" s="12"/>
      <c r="N236" s="12"/>
      <c r="O236" s="22"/>
      <c r="P236" s="22"/>
      <c r="Q236" s="22"/>
      <c r="R236" s="80">
        <f>SUM(R235:R235)</f>
        <v>0.5</v>
      </c>
      <c r="S236" s="24">
        <f>SUM(S235:S235)</f>
        <v>28129.381500000003</v>
      </c>
      <c r="T236" s="24"/>
      <c r="U236" s="24"/>
      <c r="V236" s="24">
        <f>SUM(V235:V235)</f>
        <v>48101.242365000006</v>
      </c>
      <c r="X236" s="13"/>
    </row>
    <row r="237" spans="1:24">
      <c r="A237" s="99"/>
      <c r="B237" s="432"/>
      <c r="C237" s="99"/>
      <c r="D237" s="52"/>
      <c r="E237" s="145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349"/>
      <c r="S237" s="99"/>
      <c r="T237" s="101"/>
      <c r="V237" s="101"/>
    </row>
    <row r="238" spans="1:24" s="6" customFormat="1">
      <c r="A238" s="75"/>
      <c r="B238" s="123"/>
      <c r="C238" s="75" t="s">
        <v>104</v>
      </c>
      <c r="D238" s="129"/>
      <c r="E238" s="104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105"/>
      <c r="S238" s="20"/>
      <c r="T238" s="102"/>
      <c r="U238" s="368"/>
      <c r="V238" s="102"/>
      <c r="X238" s="1"/>
    </row>
    <row r="239" spans="1:24" s="13" customFormat="1">
      <c r="A239" s="33">
        <v>1</v>
      </c>
      <c r="B239" s="57" t="s">
        <v>246</v>
      </c>
      <c r="C239" s="33">
        <v>4</v>
      </c>
      <c r="D239" s="58"/>
      <c r="E239" s="65"/>
      <c r="F239" s="54">
        <v>17697</v>
      </c>
      <c r="G239" s="17">
        <v>2.89</v>
      </c>
      <c r="H239" s="22">
        <f>F239*G239</f>
        <v>51144.33</v>
      </c>
      <c r="I239" s="31">
        <v>10</v>
      </c>
      <c r="J239" s="31">
        <f>F239*G239*I239/100</f>
        <v>5114.4330000000009</v>
      </c>
      <c r="K239" s="22">
        <v>20</v>
      </c>
      <c r="L239" s="12">
        <f>K239*F239/100</f>
        <v>3539.4</v>
      </c>
      <c r="M239" s="12"/>
      <c r="N239" s="12">
        <f>F239*M239/100</f>
        <v>0</v>
      </c>
      <c r="O239" s="22"/>
      <c r="P239" s="22">
        <f>O239*F239/100</f>
        <v>0</v>
      </c>
      <c r="Q239" s="22">
        <f>H239+J239+L239+N239+P239</f>
        <v>59798.163000000008</v>
      </c>
      <c r="R239" s="365">
        <v>1.75</v>
      </c>
      <c r="S239" s="12">
        <f>Q239*R239</f>
        <v>104646.78525000002</v>
      </c>
      <c r="T239" s="28">
        <v>1.71</v>
      </c>
      <c r="U239" s="174">
        <f>H239*T239</f>
        <v>87456.804300000003</v>
      </c>
      <c r="V239" s="31">
        <f>(U239*1.1+L239+N239+P239)*R239</f>
        <v>174548.2982775</v>
      </c>
      <c r="X239" s="21"/>
    </row>
    <row r="240" spans="1:24" ht="24" customHeight="1">
      <c r="A240" s="33">
        <v>2</v>
      </c>
      <c r="B240" s="57" t="s">
        <v>246</v>
      </c>
      <c r="C240" s="33">
        <v>4</v>
      </c>
      <c r="D240" s="58"/>
      <c r="E240" s="65"/>
      <c r="F240" s="54">
        <v>17697</v>
      </c>
      <c r="G240" s="17">
        <v>2.89</v>
      </c>
      <c r="H240" s="22">
        <f>F240*G240</f>
        <v>51144.33</v>
      </c>
      <c r="I240" s="31">
        <v>10</v>
      </c>
      <c r="J240" s="31">
        <f>F240*G240*I240/100</f>
        <v>5114.4330000000009</v>
      </c>
      <c r="K240" s="22">
        <v>20</v>
      </c>
      <c r="L240" s="12">
        <f>K240*F240/100</f>
        <v>3539.4</v>
      </c>
      <c r="M240" s="12"/>
      <c r="N240" s="12">
        <f>F240*M240/100</f>
        <v>0</v>
      </c>
      <c r="O240" s="22"/>
      <c r="P240" s="22">
        <f>O240*F240/100</f>
        <v>0</v>
      </c>
      <c r="Q240" s="22">
        <f>H240+J240+L240+N240+P240</f>
        <v>59798.163000000008</v>
      </c>
      <c r="R240" s="365">
        <v>1.75</v>
      </c>
      <c r="S240" s="12">
        <f>Q240*R240</f>
        <v>104646.78525000002</v>
      </c>
      <c r="T240" s="28">
        <v>1.71</v>
      </c>
      <c r="U240" s="174">
        <f>H240*T240</f>
        <v>87456.804300000003</v>
      </c>
      <c r="V240" s="31">
        <f>(U240*1.1+L240+N240+P240)*R240</f>
        <v>174548.2982775</v>
      </c>
    </row>
    <row r="241" spans="1:24">
      <c r="A241" s="33">
        <v>3</v>
      </c>
      <c r="B241" s="57" t="s">
        <v>246</v>
      </c>
      <c r="C241" s="33">
        <v>4</v>
      </c>
      <c r="D241" s="58"/>
      <c r="E241" s="65"/>
      <c r="F241" s="54">
        <v>17697</v>
      </c>
      <c r="G241" s="17">
        <v>2.89</v>
      </c>
      <c r="H241" s="22">
        <f>F241*G241</f>
        <v>51144.33</v>
      </c>
      <c r="I241" s="31">
        <v>10</v>
      </c>
      <c r="J241" s="31">
        <f>F241*G241*I241/100</f>
        <v>5114.4330000000009</v>
      </c>
      <c r="K241" s="22">
        <v>20</v>
      </c>
      <c r="L241" s="12">
        <f>K241*F241/100</f>
        <v>3539.4</v>
      </c>
      <c r="M241" s="12"/>
      <c r="N241" s="12">
        <f>F241*M241/100</f>
        <v>0</v>
      </c>
      <c r="O241" s="22"/>
      <c r="P241" s="22">
        <f>O241*F241/100</f>
        <v>0</v>
      </c>
      <c r="Q241" s="22">
        <f>H241+J241+L241+N241+P241</f>
        <v>59798.163000000008</v>
      </c>
      <c r="R241" s="365">
        <v>1.75</v>
      </c>
      <c r="S241" s="12">
        <f>Q241*R241</f>
        <v>104646.78525000002</v>
      </c>
      <c r="T241" s="28">
        <v>1.71</v>
      </c>
      <c r="U241" s="174">
        <f>H241*T241</f>
        <v>87456.804300000003</v>
      </c>
      <c r="V241" s="31">
        <f>(U241*1.1+L241+N241+P241)*R241</f>
        <v>174548.2982775</v>
      </c>
    </row>
    <row r="242" spans="1:24">
      <c r="A242" s="33">
        <v>4</v>
      </c>
      <c r="B242" s="57" t="s">
        <v>246</v>
      </c>
      <c r="C242" s="33">
        <v>4</v>
      </c>
      <c r="D242" s="58"/>
      <c r="E242" s="65"/>
      <c r="F242" s="54">
        <v>17697</v>
      </c>
      <c r="G242" s="17">
        <v>2.89</v>
      </c>
      <c r="H242" s="22">
        <f>F242*G242</f>
        <v>51144.33</v>
      </c>
      <c r="I242" s="31">
        <v>10</v>
      </c>
      <c r="J242" s="31">
        <f>F242*G242*I242/100</f>
        <v>5114.4330000000009</v>
      </c>
      <c r="K242" s="22">
        <v>20</v>
      </c>
      <c r="L242" s="12">
        <f>K242*F242/100</f>
        <v>3539.4</v>
      </c>
      <c r="M242" s="12"/>
      <c r="N242" s="12">
        <f>F242*M242/100</f>
        <v>0</v>
      </c>
      <c r="O242" s="22"/>
      <c r="P242" s="22">
        <f>O242*F242/100</f>
        <v>0</v>
      </c>
      <c r="Q242" s="22">
        <f>H242+J242+L242+N242+P242</f>
        <v>59798.163000000008</v>
      </c>
      <c r="R242" s="365">
        <v>1.75</v>
      </c>
      <c r="S242" s="12">
        <f>Q242*R242</f>
        <v>104646.78525000002</v>
      </c>
      <c r="T242" s="28">
        <v>1.71</v>
      </c>
      <c r="U242" s="174">
        <f>H242*T242</f>
        <v>87456.804300000003</v>
      </c>
      <c r="V242" s="31">
        <f>(U242*1.1+L242+N242+P242)*R242</f>
        <v>174548.2982775</v>
      </c>
      <c r="W242" s="6"/>
    </row>
    <row r="243" spans="1:24" s="13" customFormat="1">
      <c r="A243" s="33">
        <v>5</v>
      </c>
      <c r="B243" s="57" t="s">
        <v>246</v>
      </c>
      <c r="C243" s="33">
        <v>4</v>
      </c>
      <c r="D243" s="58"/>
      <c r="E243" s="65"/>
      <c r="F243" s="54">
        <v>17697</v>
      </c>
      <c r="G243" s="17">
        <v>2.89</v>
      </c>
      <c r="H243" s="22">
        <f>F243*G243</f>
        <v>51144.33</v>
      </c>
      <c r="I243" s="31">
        <v>10</v>
      </c>
      <c r="J243" s="31">
        <f>F243*G243*I243/100</f>
        <v>5114.4330000000009</v>
      </c>
      <c r="K243" s="22">
        <v>20</v>
      </c>
      <c r="L243" s="12">
        <f>K243*F243/100</f>
        <v>3539.4</v>
      </c>
      <c r="M243" s="12"/>
      <c r="N243" s="12">
        <f>F243*M243/100</f>
        <v>0</v>
      </c>
      <c r="O243" s="22"/>
      <c r="P243" s="22">
        <f>O243*F243/100</f>
        <v>0</v>
      </c>
      <c r="Q243" s="22">
        <f>H243+J243+L243+N243+P243</f>
        <v>59798.163000000008</v>
      </c>
      <c r="R243" s="365">
        <v>0.5</v>
      </c>
      <c r="S243" s="12">
        <f>Q243*R243</f>
        <v>29899.081500000004</v>
      </c>
      <c r="T243" s="28">
        <v>1.71</v>
      </c>
      <c r="U243" s="174">
        <f>H243*T243</f>
        <v>87456.804300000003</v>
      </c>
      <c r="V243" s="31">
        <f>(U243*1.1+L243+N243+P243)*R243</f>
        <v>49870.942365000003</v>
      </c>
      <c r="W243" s="21"/>
    </row>
    <row r="244" spans="1:24">
      <c r="A244" s="122"/>
      <c r="B244" s="107" t="s">
        <v>34</v>
      </c>
      <c r="C244" s="33"/>
      <c r="D244" s="58"/>
      <c r="E244" s="65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84">
        <f>SUM(R239:R243)</f>
        <v>7.5</v>
      </c>
      <c r="S244" s="94">
        <f>SUM(S239:S243)</f>
        <v>448486.22250000009</v>
      </c>
      <c r="T244" s="94"/>
      <c r="U244" s="94"/>
      <c r="V244" s="94">
        <f>SUM(V239:V243)</f>
        <v>748064.13547500002</v>
      </c>
    </row>
    <row r="245" spans="1:24">
      <c r="A245" s="126"/>
      <c r="B245" s="425"/>
      <c r="C245" s="126"/>
      <c r="D245" s="126"/>
      <c r="E245" s="145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349"/>
      <c r="S245" s="99"/>
      <c r="T245" s="101"/>
      <c r="V245" s="101"/>
    </row>
    <row r="246" spans="1:24" s="6" customFormat="1">
      <c r="A246" s="75"/>
      <c r="B246" s="103"/>
      <c r="C246" s="75" t="s">
        <v>292</v>
      </c>
      <c r="D246" s="129"/>
      <c r="E246" s="104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105"/>
      <c r="S246" s="20"/>
      <c r="T246" s="102"/>
      <c r="U246" s="368"/>
      <c r="V246" s="102"/>
      <c r="X246" s="1"/>
    </row>
    <row r="247" spans="1:24" s="13" customFormat="1" ht="31.2">
      <c r="A247" s="33">
        <v>1</v>
      </c>
      <c r="B247" s="57" t="s">
        <v>309</v>
      </c>
      <c r="C247" s="33">
        <v>4</v>
      </c>
      <c r="D247" s="58"/>
      <c r="E247" s="65"/>
      <c r="F247" s="54">
        <v>17697</v>
      </c>
      <c r="G247" s="17">
        <v>2.89</v>
      </c>
      <c r="H247" s="22">
        <f>F247*G247</f>
        <v>51144.33</v>
      </c>
      <c r="I247" s="31">
        <v>10</v>
      </c>
      <c r="J247" s="31">
        <f>F247*G247*I247/100</f>
        <v>5114.4330000000009</v>
      </c>
      <c r="K247" s="86"/>
      <c r="L247" s="12">
        <f>K247*F247/100</f>
        <v>0</v>
      </c>
      <c r="M247" s="12"/>
      <c r="N247" s="12">
        <f>F247*M247/100</f>
        <v>0</v>
      </c>
      <c r="O247" s="22"/>
      <c r="P247" s="22">
        <f>O247*F247/100</f>
        <v>0</v>
      </c>
      <c r="Q247" s="22">
        <f>H247+J247+L247+N247+P247</f>
        <v>56258.763000000006</v>
      </c>
      <c r="R247" s="366">
        <v>1.75</v>
      </c>
      <c r="S247" s="12">
        <f>Q247*R247</f>
        <v>98452.835250000004</v>
      </c>
      <c r="T247" s="28">
        <v>1.71</v>
      </c>
      <c r="U247" s="174">
        <f>H247*T247</f>
        <v>87456.804300000003</v>
      </c>
      <c r="V247" s="31">
        <f>(U247*1.1+L247+N247+P247)*R247</f>
        <v>168354.34827750002</v>
      </c>
      <c r="X247" s="6"/>
    </row>
    <row r="248" spans="1:24" ht="31.2">
      <c r="A248" s="33">
        <v>2</v>
      </c>
      <c r="B248" s="57" t="s">
        <v>306</v>
      </c>
      <c r="C248" s="33">
        <v>4</v>
      </c>
      <c r="D248" s="58"/>
      <c r="E248" s="65"/>
      <c r="F248" s="54">
        <v>17697</v>
      </c>
      <c r="G248" s="17">
        <v>2.89</v>
      </c>
      <c r="H248" s="22">
        <f>F248*G248</f>
        <v>51144.33</v>
      </c>
      <c r="I248" s="31">
        <v>10</v>
      </c>
      <c r="J248" s="31">
        <f>F248*G248*I248/100</f>
        <v>5114.4330000000009</v>
      </c>
      <c r="K248" s="22">
        <v>20</v>
      </c>
      <c r="L248" s="12">
        <f>K248*F248/100</f>
        <v>3539.4</v>
      </c>
      <c r="M248" s="12"/>
      <c r="N248" s="12">
        <f>F248*M248/100</f>
        <v>0</v>
      </c>
      <c r="O248" s="22"/>
      <c r="P248" s="22">
        <f>O248*F248/100</f>
        <v>0</v>
      </c>
      <c r="Q248" s="22">
        <f>H248+J248+L248+N248+P248</f>
        <v>59798.163000000008</v>
      </c>
      <c r="R248" s="366">
        <v>1.5</v>
      </c>
      <c r="S248" s="12">
        <f>Q248*R248</f>
        <v>89697.244500000015</v>
      </c>
      <c r="T248" s="28">
        <v>1.71</v>
      </c>
      <c r="U248" s="174">
        <f>H248*T248</f>
        <v>87456.804300000003</v>
      </c>
      <c r="V248" s="31">
        <f>(U248*1.1+L248+N248+P248)*R248</f>
        <v>149612.82709500002</v>
      </c>
      <c r="X248" s="13"/>
    </row>
    <row r="249" spans="1:24" s="13" customFormat="1">
      <c r="A249" s="33">
        <v>3</v>
      </c>
      <c r="B249" s="57" t="s">
        <v>307</v>
      </c>
      <c r="C249" s="33">
        <v>4</v>
      </c>
      <c r="D249" s="146"/>
      <c r="E249" s="22"/>
      <c r="F249" s="54">
        <v>17697</v>
      </c>
      <c r="G249" s="17">
        <v>2.89</v>
      </c>
      <c r="H249" s="22">
        <f>F249*G249</f>
        <v>51144.33</v>
      </c>
      <c r="I249" s="31">
        <v>10</v>
      </c>
      <c r="J249" s="31">
        <f>F249*G249*I249/100</f>
        <v>5114.4330000000009</v>
      </c>
      <c r="K249" s="22"/>
      <c r="L249" s="12">
        <f>K249*F249/100</f>
        <v>0</v>
      </c>
      <c r="M249" s="12"/>
      <c r="N249" s="12">
        <f>F249*M249/100</f>
        <v>0</v>
      </c>
      <c r="O249" s="22"/>
      <c r="P249" s="22">
        <f>O249*F249/100</f>
        <v>0</v>
      </c>
      <c r="Q249" s="22">
        <f>H249+J249+L249+N249+P249</f>
        <v>56258.763000000006</v>
      </c>
      <c r="R249" s="341">
        <v>1.5</v>
      </c>
      <c r="S249" s="12">
        <f>Q249*R249</f>
        <v>84388.144500000009</v>
      </c>
      <c r="T249" s="28">
        <v>1.71</v>
      </c>
      <c r="U249" s="174">
        <f>H249*T249</f>
        <v>87456.804300000003</v>
      </c>
      <c r="V249" s="31">
        <f>(U249*1.1+L249+N249+P249)*R249</f>
        <v>144303.72709500001</v>
      </c>
    </row>
    <row r="250" spans="1:24">
      <c r="A250" s="33"/>
      <c r="B250" s="107" t="s">
        <v>34</v>
      </c>
      <c r="C250" s="33"/>
      <c r="D250" s="58"/>
      <c r="E250" s="65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00"/>
      <c r="R250" s="109">
        <f>SUM(R247:R249)</f>
        <v>4.75</v>
      </c>
      <c r="S250" s="100">
        <f t="shared" ref="S250:V250" si="76">SUM(S247:S249)</f>
        <v>272538.22425000003</v>
      </c>
      <c r="T250" s="109"/>
      <c r="U250" s="94"/>
      <c r="V250" s="100">
        <f t="shared" si="76"/>
        <v>462270.90246750007</v>
      </c>
    </row>
    <row r="251" spans="1:24" s="6" customFormat="1">
      <c r="A251" s="74"/>
      <c r="B251" s="123"/>
      <c r="C251" s="74"/>
      <c r="D251" s="129"/>
      <c r="E251" s="104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151"/>
      <c r="S251" s="20"/>
      <c r="T251" s="102"/>
      <c r="U251" s="368"/>
      <c r="V251" s="102"/>
      <c r="X251" s="1"/>
    </row>
    <row r="252" spans="1:24" s="6" customFormat="1">
      <c r="A252" s="97"/>
      <c r="B252" s="103"/>
      <c r="C252" s="74"/>
      <c r="D252" s="75" t="s">
        <v>308</v>
      </c>
      <c r="E252" s="104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105"/>
      <c r="S252" s="20"/>
      <c r="T252" s="102"/>
      <c r="U252" s="368"/>
      <c r="V252" s="102"/>
    </row>
    <row r="253" spans="1:24">
      <c r="A253" s="33">
        <v>1</v>
      </c>
      <c r="B253" s="57" t="s">
        <v>246</v>
      </c>
      <c r="C253" s="33">
        <v>4</v>
      </c>
      <c r="D253" s="146"/>
      <c r="E253" s="22"/>
      <c r="F253" s="54">
        <v>17697</v>
      </c>
      <c r="G253" s="17">
        <v>2.89</v>
      </c>
      <c r="H253" s="22">
        <f>F253*G253</f>
        <v>51144.33</v>
      </c>
      <c r="I253" s="31">
        <v>10</v>
      </c>
      <c r="J253" s="31">
        <f>F253*G253*I253/100</f>
        <v>5114.4330000000009</v>
      </c>
      <c r="K253" s="22"/>
      <c r="L253" s="12">
        <f>K253*F253/100</f>
        <v>0</v>
      </c>
      <c r="M253" s="12"/>
      <c r="N253" s="12">
        <f>F253*M253/100</f>
        <v>0</v>
      </c>
      <c r="O253" s="22"/>
      <c r="P253" s="22">
        <f>O253*F253/100</f>
        <v>0</v>
      </c>
      <c r="Q253" s="22">
        <f>H253+J253+L253+N253+P253</f>
        <v>56258.763000000006</v>
      </c>
      <c r="R253" s="236">
        <v>0.5</v>
      </c>
      <c r="S253" s="12">
        <f>Q253*R253</f>
        <v>28129.381500000003</v>
      </c>
      <c r="T253" s="28">
        <v>1.71</v>
      </c>
      <c r="U253" s="174">
        <f>H253*T253</f>
        <v>87456.804300000003</v>
      </c>
      <c r="V253" s="31">
        <f>(U253*1.1+L253+N253+P253)*R253</f>
        <v>48101.242365000006</v>
      </c>
      <c r="X253" s="6"/>
    </row>
    <row r="254" spans="1:24">
      <c r="A254" s="33"/>
      <c r="B254" s="107" t="s">
        <v>34</v>
      </c>
      <c r="C254" s="33"/>
      <c r="D254" s="58"/>
      <c r="E254" s="65"/>
      <c r="F254" s="18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84">
        <f>SUM(R253:R253)</f>
        <v>0.5</v>
      </c>
      <c r="S254" s="94">
        <f>SUM(S253:S253)</f>
        <v>28129.381500000003</v>
      </c>
      <c r="T254" s="94"/>
      <c r="U254" s="94"/>
      <c r="V254" s="94">
        <f>SUM(V253:V253)</f>
        <v>48101.242365000006</v>
      </c>
    </row>
    <row r="255" spans="1:24" s="6" customFormat="1">
      <c r="A255" s="97"/>
      <c r="B255" s="103"/>
      <c r="C255" s="74"/>
      <c r="D255" s="75" t="s">
        <v>103</v>
      </c>
      <c r="E255" s="104"/>
      <c r="F255" s="25"/>
      <c r="G255" s="20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105"/>
      <c r="S255" s="20"/>
      <c r="T255" s="102"/>
      <c r="U255" s="368"/>
      <c r="V255" s="102"/>
      <c r="X255" s="1"/>
    </row>
    <row r="256" spans="1:24">
      <c r="A256" s="33">
        <v>1</v>
      </c>
      <c r="B256" s="57" t="s">
        <v>246</v>
      </c>
      <c r="C256" s="33">
        <v>4</v>
      </c>
      <c r="D256" s="146"/>
      <c r="E256" s="22"/>
      <c r="F256" s="54">
        <v>17697</v>
      </c>
      <c r="G256" s="17">
        <v>2.89</v>
      </c>
      <c r="H256" s="22">
        <f>F256*G256</f>
        <v>51144.33</v>
      </c>
      <c r="I256" s="31">
        <v>10</v>
      </c>
      <c r="J256" s="31">
        <f>F256*G256*I256/100</f>
        <v>5114.4330000000009</v>
      </c>
      <c r="K256" s="22">
        <v>20</v>
      </c>
      <c r="L256" s="12">
        <f>K256*F256/100</f>
        <v>3539.4</v>
      </c>
      <c r="M256" s="12"/>
      <c r="N256" s="12">
        <f>F256*M256/100</f>
        <v>0</v>
      </c>
      <c r="O256" s="22"/>
      <c r="P256" s="22">
        <f>O256*F256/100</f>
        <v>0</v>
      </c>
      <c r="Q256" s="22">
        <f>H256+J256+L256+N256+P256</f>
        <v>59798.163000000008</v>
      </c>
      <c r="R256" s="236">
        <v>0.25</v>
      </c>
      <c r="S256" s="12">
        <f>Q256*R256</f>
        <v>14949.540750000002</v>
      </c>
      <c r="T256" s="28">
        <v>1.71</v>
      </c>
      <c r="U256" s="174">
        <f>H256*T256</f>
        <v>87456.804300000003</v>
      </c>
      <c r="V256" s="31">
        <f>(U256*1.1+L256+N256+P256)*R256</f>
        <v>24935.471182500001</v>
      </c>
      <c r="X256" s="6"/>
    </row>
    <row r="257" spans="1:24">
      <c r="A257" s="33"/>
      <c r="B257" s="107" t="s">
        <v>34</v>
      </c>
      <c r="C257" s="33"/>
      <c r="D257" s="58"/>
      <c r="E257" s="65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84">
        <f>SUM(R256:R256)</f>
        <v>0.25</v>
      </c>
      <c r="S257" s="94">
        <f>SUM(S256:S256)</f>
        <v>14949.540750000002</v>
      </c>
      <c r="T257" s="94"/>
      <c r="U257" s="94"/>
      <c r="V257" s="94">
        <f>SUM(V256:V256)</f>
        <v>24935.471182500001</v>
      </c>
    </row>
    <row r="258" spans="1:24">
      <c r="A258" s="74"/>
      <c r="B258" s="123"/>
      <c r="C258" s="74"/>
      <c r="D258" s="129"/>
      <c r="E258" s="104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105"/>
      <c r="S258" s="98"/>
      <c r="T258" s="101"/>
      <c r="V258" s="101"/>
    </row>
    <row r="259" spans="1:24">
      <c r="A259" s="74"/>
      <c r="B259" s="433"/>
      <c r="C259" s="321" t="s">
        <v>100</v>
      </c>
      <c r="D259" s="321"/>
      <c r="E259" s="321"/>
      <c r="F259" s="321"/>
      <c r="G259" s="321"/>
      <c r="H259" s="147"/>
      <c r="I259" s="147"/>
      <c r="J259" s="147"/>
      <c r="K259" s="147"/>
      <c r="L259" s="147"/>
      <c r="M259" s="25"/>
      <c r="N259" s="25"/>
      <c r="O259" s="25"/>
      <c r="P259" s="25"/>
      <c r="Q259" s="25"/>
      <c r="R259" s="105"/>
      <c r="S259" s="20"/>
      <c r="T259" s="101"/>
      <c r="V259" s="101"/>
    </row>
    <row r="260" spans="1:24">
      <c r="A260" s="33">
        <v>1</v>
      </c>
      <c r="B260" s="57" t="s">
        <v>246</v>
      </c>
      <c r="C260" s="33">
        <v>4</v>
      </c>
      <c r="D260" s="146"/>
      <c r="E260" s="22"/>
      <c r="F260" s="54">
        <v>17697</v>
      </c>
      <c r="G260" s="17">
        <v>2.89</v>
      </c>
      <c r="H260" s="22">
        <f>F260*G260</f>
        <v>51144.33</v>
      </c>
      <c r="I260" s="31">
        <v>10</v>
      </c>
      <c r="J260" s="31">
        <f>F260*G260*I260/100</f>
        <v>5114.4330000000009</v>
      </c>
      <c r="K260" s="22"/>
      <c r="L260" s="12">
        <f>K260*F260/100</f>
        <v>0</v>
      </c>
      <c r="M260" s="12"/>
      <c r="N260" s="12">
        <f>F260*M260/100</f>
        <v>0</v>
      </c>
      <c r="O260" s="22"/>
      <c r="P260" s="22">
        <f>O260*F260/100</f>
        <v>0</v>
      </c>
      <c r="Q260" s="22">
        <f>H260+J260+L260+N260+P260</f>
        <v>56258.763000000006</v>
      </c>
      <c r="R260" s="236">
        <v>0.25</v>
      </c>
      <c r="S260" s="12">
        <f>Q260*R260</f>
        <v>14064.690750000002</v>
      </c>
      <c r="T260" s="28">
        <v>1.71</v>
      </c>
      <c r="U260" s="174">
        <f>H260*T260</f>
        <v>87456.804300000003</v>
      </c>
      <c r="V260" s="31">
        <f>(U260*1.1+L260+N260+P260)*R260</f>
        <v>24050.621182500003</v>
      </c>
    </row>
    <row r="261" spans="1:24">
      <c r="A261" s="33"/>
      <c r="B261" s="107" t="s">
        <v>34</v>
      </c>
      <c r="C261" s="33"/>
      <c r="D261" s="58"/>
      <c r="E261" s="65"/>
      <c r="F261" s="54"/>
      <c r="G261" s="18"/>
      <c r="H261" s="22"/>
      <c r="I261" s="22"/>
      <c r="J261" s="12"/>
      <c r="K261" s="22"/>
      <c r="L261" s="12"/>
      <c r="M261" s="12"/>
      <c r="N261" s="12"/>
      <c r="O261" s="22"/>
      <c r="P261" s="22"/>
      <c r="Q261" s="22"/>
      <c r="R261" s="80">
        <f>SUM(R260)</f>
        <v>0.25</v>
      </c>
      <c r="S261" s="24">
        <f t="shared" ref="S261:V261" si="77">SUM(S260)</f>
        <v>14064.690750000002</v>
      </c>
      <c r="T261" s="24"/>
      <c r="U261" s="24"/>
      <c r="V261" s="24">
        <f t="shared" si="77"/>
        <v>24050.621182500003</v>
      </c>
    </row>
    <row r="262" spans="1:24">
      <c r="A262" s="74"/>
      <c r="B262" s="123"/>
      <c r="C262" s="74"/>
      <c r="D262" s="129"/>
      <c r="E262" s="104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105"/>
      <c r="S262" s="20"/>
      <c r="T262" s="101"/>
      <c r="V262" s="101"/>
    </row>
    <row r="263" spans="1:24" s="6" customFormat="1">
      <c r="A263" s="97"/>
      <c r="B263" s="103"/>
      <c r="C263" s="74"/>
      <c r="D263" s="75" t="s">
        <v>129</v>
      </c>
      <c r="E263" s="104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105"/>
      <c r="S263" s="20"/>
      <c r="T263" s="102"/>
      <c r="U263" s="368"/>
      <c r="V263" s="102"/>
      <c r="X263" s="1"/>
    </row>
    <row r="264" spans="1:24" ht="31.2">
      <c r="A264" s="33">
        <v>1</v>
      </c>
      <c r="B264" s="57" t="s">
        <v>265</v>
      </c>
      <c r="C264" s="33">
        <v>4</v>
      </c>
      <c r="D264" s="33"/>
      <c r="E264" s="33"/>
      <c r="F264" s="33">
        <v>17697</v>
      </c>
      <c r="G264" s="33">
        <v>2.89</v>
      </c>
      <c r="H264" s="22">
        <f>F264*G264</f>
        <v>51144.33</v>
      </c>
      <c r="I264" s="31">
        <v>10</v>
      </c>
      <c r="J264" s="31">
        <f>F264*G264*I264/100</f>
        <v>5114.4330000000009</v>
      </c>
      <c r="K264" s="22"/>
      <c r="L264" s="12">
        <f>K264*F264/100</f>
        <v>0</v>
      </c>
      <c r="M264" s="12"/>
      <c r="N264" s="12">
        <f>F264*M264/100</f>
        <v>0</v>
      </c>
      <c r="O264" s="22"/>
      <c r="P264" s="22">
        <f>O264*F264/100</f>
        <v>0</v>
      </c>
      <c r="Q264" s="22">
        <f>H264+J264+L264+N264+P264</f>
        <v>56258.763000000006</v>
      </c>
      <c r="R264" s="30">
        <v>1.5</v>
      </c>
      <c r="S264" s="12">
        <f>Q264*R264</f>
        <v>84388.144500000009</v>
      </c>
      <c r="T264" s="28">
        <v>1.71</v>
      </c>
      <c r="U264" s="174">
        <f>H264*T264</f>
        <v>87456.804300000003</v>
      </c>
      <c r="V264" s="31">
        <f>(U264*1.1+L264+N264+P264)*R264</f>
        <v>144303.72709500001</v>
      </c>
      <c r="X264" s="6"/>
    </row>
    <row r="265" spans="1:24" ht="31.2">
      <c r="A265" s="33">
        <v>2</v>
      </c>
      <c r="B265" s="57" t="s">
        <v>265</v>
      </c>
      <c r="C265" s="33">
        <v>4</v>
      </c>
      <c r="D265" s="33"/>
      <c r="E265" s="33"/>
      <c r="F265" s="33">
        <v>17697</v>
      </c>
      <c r="G265" s="33">
        <v>2.89</v>
      </c>
      <c r="H265" s="22">
        <f>F265*G265</f>
        <v>51144.33</v>
      </c>
      <c r="I265" s="31">
        <v>10</v>
      </c>
      <c r="J265" s="31">
        <f>F265*G265*I265/100</f>
        <v>5114.4330000000009</v>
      </c>
      <c r="K265" s="22"/>
      <c r="L265" s="12">
        <f>K265*F265/100</f>
        <v>0</v>
      </c>
      <c r="M265" s="12"/>
      <c r="N265" s="12">
        <f>F265*M265/100</f>
        <v>0</v>
      </c>
      <c r="O265" s="22"/>
      <c r="P265" s="22">
        <f>O265*F265/100</f>
        <v>0</v>
      </c>
      <c r="Q265" s="22">
        <f>H265+J265+L265+N265+P265</f>
        <v>56258.763000000006</v>
      </c>
      <c r="R265" s="30">
        <v>1.75</v>
      </c>
      <c r="S265" s="12">
        <f>Q265*R265</f>
        <v>98452.835250000004</v>
      </c>
      <c r="T265" s="28">
        <v>1.71</v>
      </c>
      <c r="U265" s="174">
        <f>H265*T265</f>
        <v>87456.804300000003</v>
      </c>
      <c r="V265" s="31">
        <f>(U265*1.1+L265+N265+P265)*R265</f>
        <v>168354.34827750002</v>
      </c>
    </row>
    <row r="266" spans="1:24" ht="31.2">
      <c r="A266" s="33">
        <v>3</v>
      </c>
      <c r="B266" s="57" t="s">
        <v>265</v>
      </c>
      <c r="C266" s="33">
        <v>4</v>
      </c>
      <c r="D266" s="33"/>
      <c r="E266" s="33"/>
      <c r="F266" s="33">
        <v>17697</v>
      </c>
      <c r="G266" s="33">
        <v>2.89</v>
      </c>
      <c r="H266" s="22">
        <f>F266*G266</f>
        <v>51144.33</v>
      </c>
      <c r="I266" s="31">
        <v>10</v>
      </c>
      <c r="J266" s="31">
        <f>F266*G266*I266/100</f>
        <v>5114.4330000000009</v>
      </c>
      <c r="K266" s="22"/>
      <c r="L266" s="12">
        <f>K266*F266/100</f>
        <v>0</v>
      </c>
      <c r="M266" s="12"/>
      <c r="N266" s="12">
        <f>F266*M266/100</f>
        <v>0</v>
      </c>
      <c r="O266" s="22"/>
      <c r="P266" s="22">
        <f>O266*F266/100</f>
        <v>0</v>
      </c>
      <c r="Q266" s="22">
        <f>H266+J266+L266+N266+P266</f>
        <v>56258.763000000006</v>
      </c>
      <c r="R266" s="30">
        <v>1.75</v>
      </c>
      <c r="S266" s="12">
        <f>Q266*R266</f>
        <v>98452.835250000004</v>
      </c>
      <c r="T266" s="28">
        <v>1.71</v>
      </c>
      <c r="U266" s="174">
        <f>H266*T266</f>
        <v>87456.804300000003</v>
      </c>
      <c r="V266" s="31">
        <f>(U266*1.1+L266+N266+P266)*R266</f>
        <v>168354.34827750002</v>
      </c>
    </row>
    <row r="267" spans="1:24" ht="31.2">
      <c r="A267" s="33">
        <v>4</v>
      </c>
      <c r="B267" s="57" t="s">
        <v>265</v>
      </c>
      <c r="C267" s="33">
        <v>4</v>
      </c>
      <c r="D267" s="33"/>
      <c r="E267" s="33"/>
      <c r="F267" s="33">
        <v>17697</v>
      </c>
      <c r="G267" s="33">
        <v>2.89</v>
      </c>
      <c r="H267" s="22">
        <f>F267*G267</f>
        <v>51144.33</v>
      </c>
      <c r="I267" s="31">
        <v>10</v>
      </c>
      <c r="J267" s="31">
        <f>F267*G267*I267/100</f>
        <v>5114.4330000000009</v>
      </c>
      <c r="K267" s="22"/>
      <c r="L267" s="12">
        <f>K267*F267/100</f>
        <v>0</v>
      </c>
      <c r="M267" s="12"/>
      <c r="N267" s="12">
        <f>F267*M267/100</f>
        <v>0</v>
      </c>
      <c r="O267" s="22"/>
      <c r="P267" s="22">
        <f>O267*F267/100</f>
        <v>0</v>
      </c>
      <c r="Q267" s="22">
        <f>H267+J267+L267+N267+P267</f>
        <v>56258.763000000006</v>
      </c>
      <c r="R267" s="30">
        <v>0.5</v>
      </c>
      <c r="S267" s="12">
        <f>Q267*R267</f>
        <v>28129.381500000003</v>
      </c>
      <c r="T267" s="28">
        <v>1.71</v>
      </c>
      <c r="U267" s="174">
        <f>H267*T267</f>
        <v>87456.804300000003</v>
      </c>
      <c r="V267" s="31">
        <f>(U267*1.1+L267+N267+P267)*R267</f>
        <v>48101.242365000006</v>
      </c>
    </row>
    <row r="268" spans="1:24">
      <c r="A268" s="33">
        <v>5</v>
      </c>
      <c r="B268" s="57" t="s">
        <v>269</v>
      </c>
      <c r="C268" s="33">
        <v>4</v>
      </c>
      <c r="D268" s="33"/>
      <c r="E268" s="33"/>
      <c r="F268" s="33">
        <v>17697</v>
      </c>
      <c r="G268" s="33">
        <v>2.89</v>
      </c>
      <c r="H268" s="22">
        <f>F268*G268</f>
        <v>51144.33</v>
      </c>
      <c r="I268" s="31">
        <v>10</v>
      </c>
      <c r="J268" s="31">
        <f>F268*G268*I268/100</f>
        <v>5114.4330000000009</v>
      </c>
      <c r="K268" s="22"/>
      <c r="L268" s="12">
        <f>K268*F268/100</f>
        <v>0</v>
      </c>
      <c r="M268" s="12"/>
      <c r="N268" s="12">
        <f>F268*M268/100</f>
        <v>0</v>
      </c>
      <c r="O268" s="22"/>
      <c r="P268" s="22">
        <f>O268*F268/100</f>
        <v>0</v>
      </c>
      <c r="Q268" s="22">
        <f>H268+J268+L268+N268+P268</f>
        <v>56258.763000000006</v>
      </c>
      <c r="R268" s="31">
        <v>1.5</v>
      </c>
      <c r="S268" s="12">
        <f>Q268*R268</f>
        <v>84388.144500000009</v>
      </c>
      <c r="T268" s="28">
        <v>1.71</v>
      </c>
      <c r="U268" s="174">
        <f>H268*T268</f>
        <v>87456.804300000003</v>
      </c>
      <c r="V268" s="31">
        <f>(U268*1.1+L268+N268+P268)*R268</f>
        <v>144303.72709500001</v>
      </c>
      <c r="W268" s="6"/>
    </row>
    <row r="269" spans="1:24">
      <c r="A269" s="33"/>
      <c r="B269" s="107" t="s">
        <v>34</v>
      </c>
      <c r="C269" s="33"/>
      <c r="D269" s="58"/>
      <c r="E269" s="65"/>
      <c r="F269" s="18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84">
        <f>SUM(R264:R268)</f>
        <v>7</v>
      </c>
      <c r="S269" s="94">
        <f>SUM(S264:S268)</f>
        <v>393811.34100000001</v>
      </c>
      <c r="T269" s="94"/>
      <c r="U269" s="94"/>
      <c r="V269" s="94">
        <f>SUM(V264:V268)</f>
        <v>673417.39310999995</v>
      </c>
    </row>
    <row r="270" spans="1:24" s="6" customFormat="1">
      <c r="A270" s="129"/>
      <c r="B270" s="429"/>
      <c r="C270" s="129"/>
      <c r="D270" s="129"/>
      <c r="E270" s="104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105">
        <v>7</v>
      </c>
      <c r="S270" s="20"/>
      <c r="T270" s="102"/>
      <c r="U270" s="368"/>
      <c r="V270" s="102"/>
      <c r="X270" s="1"/>
    </row>
    <row r="271" spans="1:24">
      <c r="A271" s="97"/>
      <c r="B271" s="103"/>
      <c r="C271" s="75" t="s">
        <v>114</v>
      </c>
      <c r="D271" s="129"/>
      <c r="E271" s="104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105"/>
      <c r="S271" s="20"/>
      <c r="T271" s="101"/>
      <c r="V271" s="101"/>
      <c r="X271" s="6"/>
    </row>
    <row r="272" spans="1:24">
      <c r="A272" s="33">
        <v>1</v>
      </c>
      <c r="B272" s="57" t="s">
        <v>236</v>
      </c>
      <c r="C272" s="33">
        <v>5</v>
      </c>
      <c r="D272" s="33"/>
      <c r="E272" s="33"/>
      <c r="F272" s="33">
        <v>17697</v>
      </c>
      <c r="G272" s="33">
        <v>2.92</v>
      </c>
      <c r="H272" s="22">
        <f>F272*G272</f>
        <v>51675.24</v>
      </c>
      <c r="I272" s="31">
        <v>10</v>
      </c>
      <c r="J272" s="31">
        <f>F272*G272*I272/100</f>
        <v>5167.5239999999994</v>
      </c>
      <c r="K272" s="22"/>
      <c r="L272" s="12">
        <f>K272*F272/100</f>
        <v>0</v>
      </c>
      <c r="M272" s="12"/>
      <c r="N272" s="12">
        <f>F272*M272/100</f>
        <v>0</v>
      </c>
      <c r="O272" s="22"/>
      <c r="P272" s="22">
        <f>O272*F272/100</f>
        <v>0</v>
      </c>
      <c r="Q272" s="22">
        <f>H272+J272+L272+N272+P272</f>
        <v>56842.763999999996</v>
      </c>
      <c r="R272" s="28">
        <v>1</v>
      </c>
      <c r="S272" s="12">
        <f>Q272*R272</f>
        <v>56842.763999999996</v>
      </c>
      <c r="T272" s="28">
        <v>1.71</v>
      </c>
      <c r="U272" s="174">
        <f>H272*T272</f>
        <v>88364.660399999993</v>
      </c>
      <c r="V272" s="31">
        <f>(U272*1.1+L272+N272+P272)*R272</f>
        <v>97201.126440000007</v>
      </c>
    </row>
    <row r="273" spans="1:22" ht="31.2">
      <c r="A273" s="33">
        <v>2</v>
      </c>
      <c r="B273" s="57" t="s">
        <v>266</v>
      </c>
      <c r="C273" s="33">
        <v>4</v>
      </c>
      <c r="D273" s="33"/>
      <c r="E273" s="33"/>
      <c r="F273" s="33">
        <v>17697</v>
      </c>
      <c r="G273" s="33">
        <v>2.89</v>
      </c>
      <c r="H273" s="22">
        <v>51144</v>
      </c>
      <c r="I273" s="31">
        <v>10</v>
      </c>
      <c r="J273" s="31">
        <f>F273*G273*I273/100</f>
        <v>5114.4330000000009</v>
      </c>
      <c r="K273" s="22"/>
      <c r="L273" s="12">
        <v>0</v>
      </c>
      <c r="M273" s="12"/>
      <c r="N273" s="12">
        <v>0</v>
      </c>
      <c r="O273" s="22"/>
      <c r="P273" s="22">
        <v>0</v>
      </c>
      <c r="Q273" s="22">
        <f>H273+J273+L273+N273+P273</f>
        <v>56258.433000000005</v>
      </c>
      <c r="R273" s="28">
        <v>0.25</v>
      </c>
      <c r="S273" s="12">
        <f>Q273*R273</f>
        <v>14064.608250000001</v>
      </c>
      <c r="T273" s="28">
        <v>1.71</v>
      </c>
      <c r="U273" s="174">
        <f>H273*T273</f>
        <v>87456.24</v>
      </c>
      <c r="V273" s="31">
        <f>(U273*1.1+L273+N273+P273)*R273</f>
        <v>24050.466000000004</v>
      </c>
    </row>
    <row r="274" spans="1:22" s="13" customFormat="1" ht="31.2">
      <c r="A274" s="33">
        <v>3</v>
      </c>
      <c r="B274" s="57" t="s">
        <v>266</v>
      </c>
      <c r="C274" s="33">
        <v>4</v>
      </c>
      <c r="D274" s="33"/>
      <c r="E274" s="33"/>
      <c r="F274" s="33">
        <v>17697</v>
      </c>
      <c r="G274" s="33">
        <v>2.89</v>
      </c>
      <c r="H274" s="22">
        <f>F274*G274</f>
        <v>51144.33</v>
      </c>
      <c r="I274" s="31">
        <v>10</v>
      </c>
      <c r="J274" s="31">
        <f>F274*G274*I274/100</f>
        <v>5114.4330000000009</v>
      </c>
      <c r="K274" s="22"/>
      <c r="L274" s="12">
        <f>K274*F274/100</f>
        <v>0</v>
      </c>
      <c r="M274" s="12"/>
      <c r="N274" s="12">
        <f>F274*M274/100</f>
        <v>0</v>
      </c>
      <c r="O274" s="22"/>
      <c r="P274" s="22">
        <f>O274*F274/100</f>
        <v>0</v>
      </c>
      <c r="Q274" s="22">
        <f>H274+J274+L274+N274+P274</f>
        <v>56258.763000000006</v>
      </c>
      <c r="R274" s="28">
        <v>0.5</v>
      </c>
      <c r="S274" s="12">
        <f>Q274*R274</f>
        <v>28129.381500000003</v>
      </c>
      <c r="T274" s="28">
        <v>1.71</v>
      </c>
      <c r="U274" s="174">
        <f>H274*T274</f>
        <v>87456.804300000003</v>
      </c>
      <c r="V274" s="31">
        <f>(U274*1.1+L274+N274+P274)*R274</f>
        <v>48101.242365000006</v>
      </c>
    </row>
    <row r="275" spans="1:22" ht="31.2">
      <c r="A275" s="33">
        <v>4</v>
      </c>
      <c r="B275" s="57" t="s">
        <v>266</v>
      </c>
      <c r="C275" s="33">
        <v>4</v>
      </c>
      <c r="D275" s="33"/>
      <c r="E275" s="33"/>
      <c r="F275" s="33">
        <v>17697</v>
      </c>
      <c r="G275" s="33">
        <v>2.89</v>
      </c>
      <c r="H275" s="22">
        <f>F275*G275</f>
        <v>51144.33</v>
      </c>
      <c r="I275" s="31">
        <v>10</v>
      </c>
      <c r="J275" s="31">
        <f>F275*G275*I275/100</f>
        <v>5114.4330000000009</v>
      </c>
      <c r="K275" s="22"/>
      <c r="L275" s="12">
        <f>K275*F275/100</f>
        <v>0</v>
      </c>
      <c r="M275" s="12"/>
      <c r="N275" s="12">
        <f>F275*M275/100</f>
        <v>0</v>
      </c>
      <c r="O275" s="22"/>
      <c r="P275" s="22">
        <f>O275*F275/100</f>
        <v>0</v>
      </c>
      <c r="Q275" s="22">
        <f>H275+J275+L275+N275+P275</f>
        <v>56258.763000000006</v>
      </c>
      <c r="R275" s="28">
        <v>1</v>
      </c>
      <c r="S275" s="12">
        <f>Q275*R275</f>
        <v>56258.763000000006</v>
      </c>
      <c r="T275" s="28">
        <v>1.71</v>
      </c>
      <c r="U275" s="174">
        <f>H275*T275</f>
        <v>87456.804300000003</v>
      </c>
      <c r="V275" s="31">
        <f>(U275*1.1+L275+N275+P275)*R275</f>
        <v>96202.484730000011</v>
      </c>
    </row>
    <row r="276" spans="1:22" ht="31.2">
      <c r="A276" s="33">
        <v>5</v>
      </c>
      <c r="B276" s="57" t="s">
        <v>266</v>
      </c>
      <c r="C276" s="33">
        <v>4</v>
      </c>
      <c r="D276" s="33"/>
      <c r="E276" s="33"/>
      <c r="F276" s="33">
        <v>17697</v>
      </c>
      <c r="G276" s="33">
        <v>2.89</v>
      </c>
      <c r="H276" s="22">
        <f>F276*G276</f>
        <v>51144.33</v>
      </c>
      <c r="I276" s="31">
        <v>10</v>
      </c>
      <c r="J276" s="31">
        <f>F276*G276*I276/100</f>
        <v>5114.4330000000009</v>
      </c>
      <c r="K276" s="22"/>
      <c r="L276" s="12">
        <f>K276*F276/100</f>
        <v>0</v>
      </c>
      <c r="M276" s="12"/>
      <c r="N276" s="12">
        <f>F276*M276/100</f>
        <v>0</v>
      </c>
      <c r="O276" s="22"/>
      <c r="P276" s="22">
        <f>O276*F276/100</f>
        <v>0</v>
      </c>
      <c r="Q276" s="22">
        <f>H276+J276+L276+N276+P276</f>
        <v>56258.763000000006</v>
      </c>
      <c r="R276" s="28">
        <v>1</v>
      </c>
      <c r="S276" s="12">
        <f>Q276*R276</f>
        <v>56258.763000000006</v>
      </c>
      <c r="T276" s="28">
        <v>1.71</v>
      </c>
      <c r="U276" s="174"/>
      <c r="V276" s="31"/>
    </row>
    <row r="277" spans="1:22">
      <c r="A277" s="33"/>
      <c r="B277" s="107" t="s">
        <v>34</v>
      </c>
      <c r="C277" s="33"/>
      <c r="D277" s="58"/>
      <c r="E277" s="65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84">
        <f>SUM(R272:R276)</f>
        <v>3.75</v>
      </c>
      <c r="S277" s="94">
        <f>SUM(S272:S276)</f>
        <v>211554.27975000002</v>
      </c>
      <c r="T277" s="84"/>
      <c r="U277" s="94"/>
      <c r="V277" s="94">
        <f t="shared" ref="V277" si="78">SUM(V272:V275)</f>
        <v>265555.31953500002</v>
      </c>
    </row>
    <row r="278" spans="1:22">
      <c r="A278" s="126"/>
      <c r="B278" s="425"/>
      <c r="C278" s="126"/>
      <c r="D278" s="126"/>
      <c r="E278" s="145"/>
      <c r="T278" s="101"/>
      <c r="V278" s="101"/>
    </row>
    <row r="279" spans="1:22">
      <c r="A279" s="126"/>
      <c r="B279" s="425"/>
      <c r="C279" s="126"/>
      <c r="D279" s="126"/>
      <c r="E279" s="145"/>
      <c r="T279" s="101"/>
      <c r="V279" s="101"/>
    </row>
    <row r="280" spans="1:22" ht="57.6">
      <c r="A280" s="153"/>
      <c r="B280" s="434" t="s">
        <v>235</v>
      </c>
      <c r="C280" s="155"/>
      <c r="D280" s="156"/>
      <c r="E280" s="145"/>
      <c r="R280" s="108">
        <f>R31+R52+R59+R76+R83+R106+R126+R135+R148+R155+R160+R170+R201+R219+R224+R232+R236+R244+R250+R254+R257+R261+R269+R277</f>
        <v>233.75</v>
      </c>
      <c r="S280" s="88">
        <f>S31+S52+S59+S76+S83+S106+S126+S135+S148+S155+S160+S170+S201+S219+S224+S232+S236+S244+S250+S254+S257+S261+S269+S277</f>
        <v>13366915.6545</v>
      </c>
      <c r="T280" s="108"/>
      <c r="U280" s="88"/>
      <c r="V280" s="88">
        <f>V31+V52+V59+V76+V83+V106+V126+V135+V148+V155+V160+V170+V201+V219+V224+V232+V236+V244+V250+V254+V257+V261+V269+V277</f>
        <v>22543474.073257502</v>
      </c>
    </row>
    <row r="281" spans="1:22" ht="13.8">
      <c r="A281" s="126"/>
      <c r="B281" s="425"/>
      <c r="C281" s="126"/>
      <c r="D281" s="126"/>
      <c r="E281" s="145"/>
      <c r="R281" s="125"/>
      <c r="S281" s="68"/>
      <c r="T281" s="101"/>
      <c r="V281" s="207"/>
    </row>
  </sheetData>
  <mergeCells count="31">
    <mergeCell ref="C137:K137"/>
    <mergeCell ref="C172:J172"/>
    <mergeCell ref="C203:V203"/>
    <mergeCell ref="C259:G259"/>
    <mergeCell ref="T3:T6"/>
    <mergeCell ref="F3:F6"/>
    <mergeCell ref="G3:G6"/>
    <mergeCell ref="E3:E6"/>
    <mergeCell ref="C9:J9"/>
    <mergeCell ref="C33:J33"/>
    <mergeCell ref="C54:H54"/>
    <mergeCell ref="C61:J61"/>
    <mergeCell ref="C78:H78"/>
    <mergeCell ref="C85:J85"/>
    <mergeCell ref="C108:K108"/>
    <mergeCell ref="C128:J128"/>
    <mergeCell ref="V3:V6"/>
    <mergeCell ref="H4:H6"/>
    <mergeCell ref="I4:Q4"/>
    <mergeCell ref="I5:J5"/>
    <mergeCell ref="K5:L5"/>
    <mergeCell ref="M5:N5"/>
    <mergeCell ref="O5:P5"/>
    <mergeCell ref="Q5:Q6"/>
    <mergeCell ref="H3:Q3"/>
    <mergeCell ref="R3:R6"/>
    <mergeCell ref="S3:S6"/>
    <mergeCell ref="A3:A6"/>
    <mergeCell ref="B3:B6"/>
    <mergeCell ref="C3:C6"/>
    <mergeCell ref="D3:D6"/>
  </mergeCells>
  <pageMargins left="0" right="0" top="0" bottom="0" header="0" footer="0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7"/>
  <sheetViews>
    <sheetView zoomScale="90" zoomScaleNormal="90" workbookViewId="0">
      <pane xSplit="2" ySplit="5" topLeftCell="C159" activePane="bottomRight" state="frozen"/>
      <selection pane="topRight" activeCell="D1" sqref="D1"/>
      <selection pane="bottomLeft" activeCell="A6" sqref="A6"/>
      <selection pane="bottomRight" activeCell="F205" sqref="F205"/>
    </sheetView>
  </sheetViews>
  <sheetFormatPr defaultColWidth="9.109375" defaultRowHeight="13.2"/>
  <cols>
    <col min="1" max="1" width="2.6640625" style="10" customWidth="1"/>
    <col min="2" max="2" width="11.6640625" style="52" customWidth="1"/>
    <col min="3" max="3" width="5.6640625" style="10" customWidth="1"/>
    <col min="4" max="4" width="8.21875" style="13" customWidth="1"/>
    <col min="5" max="5" width="5.6640625" style="101" customWidth="1"/>
    <col min="6" max="6" width="6.109375" style="13" customWidth="1"/>
    <col min="7" max="7" width="5.33203125" style="13" customWidth="1"/>
    <col min="8" max="8" width="6.5546875" style="13" customWidth="1"/>
    <col min="9" max="9" width="4.109375" style="13" customWidth="1"/>
    <col min="10" max="10" width="5.6640625" style="13" customWidth="1"/>
    <col min="11" max="11" width="4.109375" style="13" customWidth="1"/>
    <col min="12" max="12" width="4.6640625" style="13" customWidth="1"/>
    <col min="13" max="13" width="4.109375" style="13" customWidth="1"/>
    <col min="14" max="14" width="5.21875" style="13" customWidth="1"/>
    <col min="15" max="15" width="4.6640625" style="13" customWidth="1"/>
    <col min="16" max="16" width="5.44140625" style="13" customWidth="1"/>
    <col min="17" max="17" width="5.109375" style="13" customWidth="1"/>
    <col min="18" max="18" width="5" style="13" customWidth="1"/>
    <col min="19" max="19" width="7.109375" style="13" customWidth="1"/>
    <col min="20" max="20" width="6.109375" style="364" customWidth="1"/>
    <col min="21" max="21" width="8.5546875" style="10" customWidth="1"/>
    <col min="22" max="22" width="5.88671875" style="13" customWidth="1"/>
    <col min="23" max="23" width="6.44140625" style="214" customWidth="1"/>
    <col min="24" max="24" width="11.88671875" style="13" customWidth="1"/>
    <col min="25" max="25" width="10.109375" style="13" bestFit="1" customWidth="1"/>
    <col min="26" max="26" width="11.6640625" style="13" bestFit="1" customWidth="1"/>
    <col min="27" max="27" width="12.33203125" style="1" customWidth="1"/>
    <col min="28" max="16384" width="9.109375" style="1"/>
  </cols>
  <sheetData>
    <row r="1" spans="1:83" ht="15" customHeight="1">
      <c r="H1" s="112" t="s">
        <v>21</v>
      </c>
    </row>
    <row r="2" spans="1:83" ht="12.75" customHeight="1">
      <c r="A2" s="298" t="s">
        <v>2</v>
      </c>
      <c r="B2" s="298" t="s">
        <v>0</v>
      </c>
      <c r="C2" s="287" t="s">
        <v>313</v>
      </c>
      <c r="D2" s="298" t="s">
        <v>9</v>
      </c>
      <c r="E2" s="322" t="s">
        <v>10</v>
      </c>
      <c r="F2" s="287" t="s">
        <v>13</v>
      </c>
      <c r="G2" s="287" t="s">
        <v>14</v>
      </c>
      <c r="H2" s="304" t="s">
        <v>1</v>
      </c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6"/>
      <c r="T2" s="331" t="s">
        <v>444</v>
      </c>
      <c r="U2" s="282" t="s">
        <v>445</v>
      </c>
      <c r="V2" s="287" t="s">
        <v>447</v>
      </c>
      <c r="W2" s="332"/>
      <c r="X2" s="287" t="s">
        <v>314</v>
      </c>
      <c r="Y2" s="166"/>
      <c r="Z2" s="16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21.75" customHeight="1">
      <c r="A3" s="299"/>
      <c r="B3" s="299"/>
      <c r="C3" s="288"/>
      <c r="D3" s="299"/>
      <c r="E3" s="323"/>
      <c r="F3" s="288"/>
      <c r="G3" s="288"/>
      <c r="H3" s="282" t="s">
        <v>443</v>
      </c>
      <c r="I3" s="325" t="s">
        <v>15</v>
      </c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33"/>
      <c r="U3" s="283"/>
      <c r="V3" s="288"/>
      <c r="W3" s="334"/>
      <c r="X3" s="288"/>
      <c r="Y3" s="166"/>
      <c r="Z3" s="166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35.4" customHeight="1">
      <c r="A4" s="299"/>
      <c r="B4" s="299"/>
      <c r="C4" s="288"/>
      <c r="D4" s="299"/>
      <c r="E4" s="323"/>
      <c r="F4" s="288"/>
      <c r="G4" s="288"/>
      <c r="H4" s="283"/>
      <c r="I4" s="295" t="s">
        <v>178</v>
      </c>
      <c r="J4" s="296"/>
      <c r="K4" s="290" t="s">
        <v>66</v>
      </c>
      <c r="L4" s="291"/>
      <c r="M4" s="285" t="s">
        <v>65</v>
      </c>
      <c r="N4" s="286"/>
      <c r="O4" s="284" t="s">
        <v>222</v>
      </c>
      <c r="P4" s="284"/>
      <c r="Q4" s="295" t="s">
        <v>221</v>
      </c>
      <c r="R4" s="296"/>
      <c r="S4" s="287" t="s">
        <v>8</v>
      </c>
      <c r="T4" s="333"/>
      <c r="U4" s="283"/>
      <c r="V4" s="288"/>
      <c r="W4" s="334" t="s">
        <v>297</v>
      </c>
      <c r="X4" s="288"/>
      <c r="Y4" s="166"/>
      <c r="Z4" s="16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32.25" customHeight="1">
      <c r="A5" s="300"/>
      <c r="B5" s="300"/>
      <c r="C5" s="289"/>
      <c r="D5" s="300"/>
      <c r="E5" s="324"/>
      <c r="F5" s="289"/>
      <c r="G5" s="289"/>
      <c r="H5" s="284"/>
      <c r="I5" s="279" t="s">
        <v>16</v>
      </c>
      <c r="J5" s="279" t="s">
        <v>5</v>
      </c>
      <c r="K5" s="279" t="s">
        <v>6</v>
      </c>
      <c r="L5" s="279" t="s">
        <v>5</v>
      </c>
      <c r="M5" s="279" t="s">
        <v>6</v>
      </c>
      <c r="N5" s="279" t="s">
        <v>5</v>
      </c>
      <c r="O5" s="279" t="s">
        <v>6</v>
      </c>
      <c r="P5" s="279" t="s">
        <v>5</v>
      </c>
      <c r="Q5" s="279" t="s">
        <v>6</v>
      </c>
      <c r="R5" s="279" t="s">
        <v>5</v>
      </c>
      <c r="S5" s="289"/>
      <c r="T5" s="335"/>
      <c r="U5" s="284"/>
      <c r="V5" s="289"/>
      <c r="W5" s="336"/>
      <c r="X5" s="289"/>
      <c r="Y5" s="166"/>
      <c r="Z5" s="16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s="4" customForma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337">
        <v>23</v>
      </c>
      <c r="X6" s="8">
        <v>24</v>
      </c>
      <c r="Y6" s="208"/>
      <c r="Z6" s="20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</row>
    <row r="7" spans="1:83" ht="19.5" customHeight="1">
      <c r="A7" s="77"/>
      <c r="C7" s="386" t="s">
        <v>425</v>
      </c>
      <c r="D7" s="385"/>
      <c r="E7" s="385"/>
      <c r="F7" s="385"/>
      <c r="G7" s="385"/>
      <c r="H7" s="385"/>
      <c r="I7" s="189"/>
      <c r="J7" s="189"/>
      <c r="K7" s="189"/>
      <c r="L7" s="159"/>
      <c r="M7" s="189"/>
      <c r="N7" s="159"/>
      <c r="O7" s="159"/>
      <c r="P7" s="159"/>
      <c r="Q7" s="189"/>
      <c r="R7" s="189"/>
      <c r="S7" s="189"/>
      <c r="T7" s="190"/>
      <c r="U7" s="159"/>
    </row>
    <row r="8" spans="1:83" ht="54.6" customHeight="1">
      <c r="A8" s="23">
        <v>1</v>
      </c>
      <c r="B8" s="163" t="s">
        <v>423</v>
      </c>
      <c r="C8" s="78" t="s">
        <v>52</v>
      </c>
      <c r="D8" s="9" t="s">
        <v>408</v>
      </c>
      <c r="E8" s="55"/>
      <c r="F8" s="61">
        <v>17697</v>
      </c>
      <c r="G8" s="16">
        <v>6.42</v>
      </c>
      <c r="H8" s="22">
        <f>F8*G8</f>
        <v>113614.74</v>
      </c>
      <c r="I8" s="22">
        <v>10</v>
      </c>
      <c r="J8" s="22">
        <f>I8*H8/100</f>
        <v>11361.474000000002</v>
      </c>
      <c r="K8" s="22"/>
      <c r="L8" s="12">
        <f>K8*F8/100</f>
        <v>0</v>
      </c>
      <c r="M8" s="22"/>
      <c r="N8" s="12">
        <f>M8*F8/100</f>
        <v>0</v>
      </c>
      <c r="O8" s="12"/>
      <c r="P8" s="12">
        <f>F8*O8/100</f>
        <v>0</v>
      </c>
      <c r="Q8" s="22"/>
      <c r="R8" s="22">
        <f>Q8*F8/100</f>
        <v>0</v>
      </c>
      <c r="S8" s="22">
        <f>H8+J8+L8+N8+P8+R8+R8</f>
        <v>124976.21400000001</v>
      </c>
      <c r="T8" s="236">
        <v>1</v>
      </c>
      <c r="U8" s="12">
        <f>S8*T8</f>
        <v>124976.21400000001</v>
      </c>
      <c r="V8" s="210">
        <v>1.71</v>
      </c>
      <c r="W8" s="211">
        <f>H8*V8</f>
        <v>194281.20540000001</v>
      </c>
      <c r="X8" s="170">
        <f>(W8*1.1+(L8+N8+P8+R8))*T8</f>
        <v>213709.32594000001</v>
      </c>
    </row>
    <row r="9" spans="1:83" ht="26.4" customHeight="1">
      <c r="A9" s="23">
        <v>2</v>
      </c>
      <c r="B9" s="152" t="s">
        <v>326</v>
      </c>
      <c r="C9" s="78" t="s">
        <v>31</v>
      </c>
      <c r="D9" s="59" t="s">
        <v>450</v>
      </c>
      <c r="E9" s="65"/>
      <c r="F9" s="54">
        <v>17697</v>
      </c>
      <c r="G9" s="17">
        <v>4.83</v>
      </c>
      <c r="H9" s="22">
        <f>F9*G9</f>
        <v>85476.51</v>
      </c>
      <c r="I9" s="22">
        <v>10</v>
      </c>
      <c r="J9" s="22">
        <f>I9*H9/100</f>
        <v>8547.6509999999998</v>
      </c>
      <c r="K9" s="22"/>
      <c r="L9" s="12">
        <f>K9*F9/100</f>
        <v>0</v>
      </c>
      <c r="M9" s="22"/>
      <c r="N9" s="12">
        <f>M9*F9/100</f>
        <v>0</v>
      </c>
      <c r="O9" s="12"/>
      <c r="P9" s="12">
        <f>F9*O9/100</f>
        <v>0</v>
      </c>
      <c r="Q9" s="22"/>
      <c r="R9" s="22">
        <f>Q9*F9/100</f>
        <v>0</v>
      </c>
      <c r="S9" s="22">
        <f>H9+J9+L9+N9+P9+R9+R9</f>
        <v>94024.160999999993</v>
      </c>
      <c r="T9" s="236">
        <v>1</v>
      </c>
      <c r="U9" s="12">
        <f>S9*T9</f>
        <v>94024.160999999993</v>
      </c>
      <c r="V9" s="210">
        <v>1.71</v>
      </c>
      <c r="W9" s="211">
        <f>H9*V9</f>
        <v>146164.8321</v>
      </c>
      <c r="X9" s="170">
        <f>(W9*1.1+(L9+N9+P9+R9))*T9</f>
        <v>160781.31531000001</v>
      </c>
    </row>
    <row r="10" spans="1:83" ht="44.4" customHeight="1">
      <c r="A10" s="164">
        <v>4</v>
      </c>
      <c r="B10" s="163" t="s">
        <v>180</v>
      </c>
      <c r="C10" s="78" t="s">
        <v>31</v>
      </c>
      <c r="D10" s="59" t="s">
        <v>450</v>
      </c>
      <c r="E10" s="65"/>
      <c r="F10" s="54">
        <v>17697</v>
      </c>
      <c r="G10" s="17">
        <v>4.83</v>
      </c>
      <c r="H10" s="22">
        <f>F10*G10</f>
        <v>85476.51</v>
      </c>
      <c r="I10" s="22">
        <v>10</v>
      </c>
      <c r="J10" s="22">
        <f>I10*H10/100</f>
        <v>8547.6509999999998</v>
      </c>
      <c r="K10" s="22"/>
      <c r="L10" s="12">
        <f>K10*F10/100</f>
        <v>0</v>
      </c>
      <c r="M10" s="22"/>
      <c r="N10" s="12">
        <f>M10*F10/100</f>
        <v>0</v>
      </c>
      <c r="O10" s="12"/>
      <c r="P10" s="12">
        <f>F10*O10/100</f>
        <v>0</v>
      </c>
      <c r="Q10" s="22"/>
      <c r="R10" s="22">
        <f>Q10*F10/100</f>
        <v>0</v>
      </c>
      <c r="S10" s="22">
        <f>H10+J10+L10+N10+P10+R10+R10</f>
        <v>94024.160999999993</v>
      </c>
      <c r="T10" s="236">
        <v>0.75</v>
      </c>
      <c r="U10" s="12">
        <f>S10*T10</f>
        <v>70518.120750000002</v>
      </c>
      <c r="V10" s="210">
        <v>1.71</v>
      </c>
      <c r="W10" s="211">
        <f>H10*V10</f>
        <v>146164.8321</v>
      </c>
      <c r="X10" s="170">
        <f>(W10*1.1+(L10+N10+P10+R10))*T10</f>
        <v>120585.98648250001</v>
      </c>
    </row>
    <row r="11" spans="1:83" ht="25.8" customHeight="1">
      <c r="A11" s="164"/>
      <c r="B11" s="163" t="s">
        <v>426</v>
      </c>
      <c r="C11" s="78" t="s">
        <v>31</v>
      </c>
      <c r="D11" s="59" t="s">
        <v>384</v>
      </c>
      <c r="E11" s="65"/>
      <c r="F11" s="54">
        <v>17697</v>
      </c>
      <c r="G11" s="16">
        <v>4.0999999999999996</v>
      </c>
      <c r="H11" s="22">
        <f>F11*G11</f>
        <v>72557.7</v>
      </c>
      <c r="I11" s="22">
        <v>10</v>
      </c>
      <c r="J11" s="22">
        <f>I11*H11/100</f>
        <v>7255.77</v>
      </c>
      <c r="K11" s="22"/>
      <c r="L11" s="12">
        <f>K11*F11/100</f>
        <v>0</v>
      </c>
      <c r="M11" s="22"/>
      <c r="N11" s="12">
        <f>M11*F11/100</f>
        <v>0</v>
      </c>
      <c r="O11" s="12"/>
      <c r="P11" s="12">
        <f>F11*O11/100</f>
        <v>0</v>
      </c>
      <c r="Q11" s="22"/>
      <c r="R11" s="22">
        <f>Q11*F11/100</f>
        <v>0</v>
      </c>
      <c r="S11" s="22">
        <f>H11+J11+L11+N11+P11+R11+R11</f>
        <v>79813.47</v>
      </c>
      <c r="T11" s="236">
        <v>1.5</v>
      </c>
      <c r="U11" s="12">
        <f>S11*T11</f>
        <v>119720.205</v>
      </c>
      <c r="V11" s="210">
        <v>1.71</v>
      </c>
      <c r="W11" s="211">
        <f>H11*V11</f>
        <v>124073.66699999999</v>
      </c>
      <c r="X11" s="170">
        <f>(W11*1.1+(L11+N11+P11+R11))*T11</f>
        <v>204721.55054999999</v>
      </c>
    </row>
    <row r="12" spans="1:83" ht="19.5" customHeight="1">
      <c r="A12" s="164"/>
      <c r="B12" s="107" t="s">
        <v>34</v>
      </c>
      <c r="C12" s="23"/>
      <c r="D12" s="9"/>
      <c r="E12" s="55"/>
      <c r="F12" s="61"/>
      <c r="G12" s="17"/>
      <c r="H12" s="22"/>
      <c r="I12" s="22"/>
      <c r="J12" s="22"/>
      <c r="K12" s="22"/>
      <c r="L12" s="12"/>
      <c r="M12" s="22"/>
      <c r="N12" s="12"/>
      <c r="O12" s="12"/>
      <c r="P12" s="12"/>
      <c r="Q12" s="22"/>
      <c r="R12" s="22"/>
      <c r="S12" s="22"/>
      <c r="T12" s="80">
        <f>SUM(T8:T11)</f>
        <v>4.25</v>
      </c>
      <c r="U12" s="24">
        <f t="shared" ref="U12:X12" si="0">SUM(U8:U11)</f>
        <v>409238.70075000002</v>
      </c>
      <c r="V12" s="80"/>
      <c r="W12" s="24"/>
      <c r="X12" s="24">
        <f t="shared" si="0"/>
        <v>699798.17828250001</v>
      </c>
    </row>
    <row r="13" spans="1:83" ht="21.75" customHeight="1">
      <c r="A13" s="191"/>
      <c r="B13" s="123"/>
      <c r="C13" s="357" t="s">
        <v>281</v>
      </c>
      <c r="D13" s="357"/>
      <c r="E13" s="357"/>
      <c r="F13" s="357"/>
      <c r="G13" s="357"/>
      <c r="H13" s="357"/>
      <c r="I13" s="357"/>
      <c r="J13" s="189"/>
      <c r="K13" s="189"/>
      <c r="L13" s="159"/>
      <c r="M13" s="189"/>
      <c r="N13" s="159"/>
      <c r="O13" s="159"/>
      <c r="P13" s="159"/>
      <c r="Q13" s="189"/>
      <c r="R13" s="189"/>
      <c r="S13" s="200"/>
      <c r="T13" s="200"/>
      <c r="U13" s="200"/>
      <c r="V13" s="21"/>
      <c r="W13" s="368"/>
      <c r="X13" s="21"/>
    </row>
    <row r="14" spans="1:83" s="13" customFormat="1" ht="25.5" customHeight="1">
      <c r="A14" s="23">
        <v>1</v>
      </c>
      <c r="B14" s="79" t="s">
        <v>382</v>
      </c>
      <c r="C14" s="78" t="s">
        <v>38</v>
      </c>
      <c r="D14" s="16" t="s">
        <v>451</v>
      </c>
      <c r="E14" s="22"/>
      <c r="F14" s="61">
        <v>17697</v>
      </c>
      <c r="G14" s="17">
        <v>5.67</v>
      </c>
      <c r="H14" s="22">
        <f>F14*G14</f>
        <v>100341.99</v>
      </c>
      <c r="I14" s="22">
        <v>10</v>
      </c>
      <c r="J14" s="22">
        <f t="shared" ref="J14:J34" si="1">I14*H14/100</f>
        <v>10034.199000000001</v>
      </c>
      <c r="K14" s="22"/>
      <c r="L14" s="12">
        <f t="shared" ref="L14:L22" si="2">K14*F14/100</f>
        <v>0</v>
      </c>
      <c r="M14" s="22"/>
      <c r="N14" s="12">
        <f t="shared" ref="N14:N22" si="3">M14*F14/100</f>
        <v>0</v>
      </c>
      <c r="O14" s="12"/>
      <c r="P14" s="12">
        <f t="shared" ref="P14:P22" si="4">F14*O14/100</f>
        <v>0</v>
      </c>
      <c r="Q14" s="22"/>
      <c r="R14" s="22">
        <f t="shared" ref="R14:R22" si="5">Q14*F14/100</f>
        <v>0</v>
      </c>
      <c r="S14" s="22">
        <f t="shared" ref="S14:S34" si="6">H14+J14+L14+N14+P14+R14+R14</f>
        <v>110376.18900000001</v>
      </c>
      <c r="T14" s="236">
        <v>1</v>
      </c>
      <c r="U14" s="12">
        <f t="shared" ref="U14:U34" si="7">S14*T14</f>
        <v>110376.18900000001</v>
      </c>
      <c r="V14" s="210">
        <v>1.71</v>
      </c>
      <c r="W14" s="211">
        <f>H14*V14</f>
        <v>171584.80290000001</v>
      </c>
      <c r="X14" s="170">
        <f>(W14*1.1+(L14+N14+P14+R14))*T14</f>
        <v>188743.28319000002</v>
      </c>
      <c r="Z14" s="214"/>
    </row>
    <row r="15" spans="1:83" ht="23.25" customHeight="1">
      <c r="A15" s="164">
        <v>2</v>
      </c>
      <c r="B15" s="162" t="s">
        <v>48</v>
      </c>
      <c r="C15" s="78" t="s">
        <v>47</v>
      </c>
      <c r="D15" s="16" t="s">
        <v>33</v>
      </c>
      <c r="E15" s="22"/>
      <c r="F15" s="61">
        <v>17697</v>
      </c>
      <c r="G15" s="17">
        <v>5.43</v>
      </c>
      <c r="H15" s="22">
        <f t="shared" ref="H15:H32" si="8">F15*G15</f>
        <v>96094.709999999992</v>
      </c>
      <c r="I15" s="22">
        <v>10</v>
      </c>
      <c r="J15" s="22">
        <f t="shared" si="1"/>
        <v>9609.4709999999977</v>
      </c>
      <c r="K15" s="22"/>
      <c r="L15" s="12">
        <f t="shared" si="2"/>
        <v>0</v>
      </c>
      <c r="M15" s="22"/>
      <c r="N15" s="12">
        <f t="shared" si="3"/>
        <v>0</v>
      </c>
      <c r="O15" s="12"/>
      <c r="P15" s="12">
        <f t="shared" si="4"/>
        <v>0</v>
      </c>
      <c r="Q15" s="22"/>
      <c r="R15" s="22">
        <f t="shared" si="5"/>
        <v>0</v>
      </c>
      <c r="S15" s="22">
        <f t="shared" si="6"/>
        <v>105704.18099999998</v>
      </c>
      <c r="T15" s="236">
        <v>1</v>
      </c>
      <c r="U15" s="12">
        <f t="shared" si="7"/>
        <v>105704.18099999998</v>
      </c>
      <c r="V15" s="210">
        <v>1.71</v>
      </c>
      <c r="W15" s="211">
        <f>H15*V15</f>
        <v>164321.95409999997</v>
      </c>
      <c r="X15" s="170">
        <f>(W15*1.1+(L15+N15+P15+R15))*T15</f>
        <v>180754.14950999999</v>
      </c>
    </row>
    <row r="16" spans="1:83" ht="30.6">
      <c r="A16" s="23">
        <v>3</v>
      </c>
      <c r="B16" s="79" t="s">
        <v>44</v>
      </c>
      <c r="C16" s="78" t="s">
        <v>31</v>
      </c>
      <c r="D16" s="16" t="s">
        <v>452</v>
      </c>
      <c r="E16" s="22"/>
      <c r="F16" s="61">
        <v>17697</v>
      </c>
      <c r="G16" s="17">
        <v>4.71</v>
      </c>
      <c r="H16" s="22">
        <f t="shared" si="8"/>
        <v>83352.87</v>
      </c>
      <c r="I16" s="22">
        <v>10</v>
      </c>
      <c r="J16" s="22">
        <f t="shared" si="1"/>
        <v>8335.2870000000003</v>
      </c>
      <c r="K16" s="22"/>
      <c r="L16" s="12">
        <f t="shared" si="2"/>
        <v>0</v>
      </c>
      <c r="M16" s="22"/>
      <c r="N16" s="12">
        <f t="shared" si="3"/>
        <v>0</v>
      </c>
      <c r="O16" s="12"/>
      <c r="P16" s="12">
        <f t="shared" si="4"/>
        <v>0</v>
      </c>
      <c r="Q16" s="22"/>
      <c r="R16" s="22">
        <f t="shared" si="5"/>
        <v>0</v>
      </c>
      <c r="S16" s="22">
        <f t="shared" si="6"/>
        <v>91688.156999999992</v>
      </c>
      <c r="T16" s="236">
        <v>1.5</v>
      </c>
      <c r="U16" s="12">
        <f t="shared" si="7"/>
        <v>137532.23549999998</v>
      </c>
      <c r="V16" s="210">
        <v>1.71</v>
      </c>
      <c r="W16" s="211">
        <f>H16*V16</f>
        <v>142533.40769999998</v>
      </c>
      <c r="X16" s="170">
        <f>(W16*1.1+(L16+N16+P16+R16))*T16</f>
        <v>235180.12270499999</v>
      </c>
    </row>
    <row r="17" spans="1:24" ht="30.6">
      <c r="A17" s="164">
        <v>4</v>
      </c>
      <c r="B17" s="79" t="s">
        <v>44</v>
      </c>
      <c r="C17" s="78" t="s">
        <v>31</v>
      </c>
      <c r="D17" s="16" t="s">
        <v>453</v>
      </c>
      <c r="E17" s="22"/>
      <c r="F17" s="61">
        <v>17697</v>
      </c>
      <c r="G17" s="16">
        <v>4.0999999999999996</v>
      </c>
      <c r="H17" s="22">
        <f>F17*G17</f>
        <v>72557.7</v>
      </c>
      <c r="I17" s="22">
        <v>10</v>
      </c>
      <c r="J17" s="22">
        <f>I17*H17/100</f>
        <v>7255.77</v>
      </c>
      <c r="K17" s="22"/>
      <c r="L17" s="12">
        <f t="shared" si="2"/>
        <v>0</v>
      </c>
      <c r="M17" s="22"/>
      <c r="N17" s="12">
        <f t="shared" si="3"/>
        <v>0</v>
      </c>
      <c r="O17" s="12"/>
      <c r="P17" s="12">
        <f t="shared" si="4"/>
        <v>0</v>
      </c>
      <c r="Q17" s="22"/>
      <c r="R17" s="22">
        <f t="shared" si="5"/>
        <v>0</v>
      </c>
      <c r="S17" s="22">
        <f>H17+J17+L17+N17+P17+R17+R17</f>
        <v>79813.47</v>
      </c>
      <c r="T17" s="236">
        <v>1.5</v>
      </c>
      <c r="U17" s="12">
        <f>S17*T17</f>
        <v>119720.205</v>
      </c>
      <c r="V17" s="210">
        <v>1.71</v>
      </c>
      <c r="W17" s="211">
        <f>H17*V17</f>
        <v>124073.66699999999</v>
      </c>
      <c r="X17" s="170">
        <f>(W17*1.1+(L17+N17+P17+R17))*T17</f>
        <v>204721.55054999999</v>
      </c>
    </row>
    <row r="18" spans="1:24" ht="30.6">
      <c r="A18" s="23">
        <v>5</v>
      </c>
      <c r="B18" s="79" t="s">
        <v>427</v>
      </c>
      <c r="C18" s="78" t="s">
        <v>31</v>
      </c>
      <c r="D18" s="16" t="s">
        <v>454</v>
      </c>
      <c r="E18" s="22"/>
      <c r="F18" s="61">
        <v>17697</v>
      </c>
      <c r="G18" s="17">
        <v>4.6100000000000003</v>
      </c>
      <c r="H18" s="22">
        <f t="shared" si="8"/>
        <v>81583.170000000013</v>
      </c>
      <c r="I18" s="22">
        <v>10</v>
      </c>
      <c r="J18" s="22">
        <f t="shared" si="1"/>
        <v>8158.3170000000018</v>
      </c>
      <c r="K18" s="22"/>
      <c r="L18" s="12">
        <f t="shared" si="2"/>
        <v>0</v>
      </c>
      <c r="M18" s="22"/>
      <c r="N18" s="12">
        <f t="shared" si="3"/>
        <v>0</v>
      </c>
      <c r="O18" s="12"/>
      <c r="P18" s="12">
        <f t="shared" si="4"/>
        <v>0</v>
      </c>
      <c r="Q18" s="22"/>
      <c r="R18" s="22">
        <f t="shared" si="5"/>
        <v>0</v>
      </c>
      <c r="S18" s="22">
        <f t="shared" si="6"/>
        <v>89741.487000000008</v>
      </c>
      <c r="T18" s="236">
        <v>1.5</v>
      </c>
      <c r="U18" s="12">
        <f t="shared" si="7"/>
        <v>134612.23050000001</v>
      </c>
      <c r="V18" s="210">
        <v>1.71</v>
      </c>
      <c r="W18" s="211">
        <f>H18*V18</f>
        <v>139507.22070000001</v>
      </c>
      <c r="X18" s="170">
        <f>(W18*1.1+(L18+N18+P18+R18))*T18</f>
        <v>230186.91415500003</v>
      </c>
    </row>
    <row r="19" spans="1:24" ht="30.6">
      <c r="A19" s="164">
        <v>6</v>
      </c>
      <c r="B19" s="79" t="s">
        <v>357</v>
      </c>
      <c r="C19" s="78" t="s">
        <v>31</v>
      </c>
      <c r="D19" s="17" t="s">
        <v>455</v>
      </c>
      <c r="E19" s="22"/>
      <c r="F19" s="61">
        <v>17697</v>
      </c>
      <c r="G19" s="16">
        <v>4.83</v>
      </c>
      <c r="H19" s="22">
        <f t="shared" si="8"/>
        <v>85476.51</v>
      </c>
      <c r="I19" s="22">
        <v>10</v>
      </c>
      <c r="J19" s="22">
        <f t="shared" si="1"/>
        <v>8547.6509999999998</v>
      </c>
      <c r="K19" s="22"/>
      <c r="L19" s="12">
        <f t="shared" si="2"/>
        <v>0</v>
      </c>
      <c r="M19" s="22"/>
      <c r="N19" s="12">
        <f t="shared" si="3"/>
        <v>0</v>
      </c>
      <c r="O19" s="12"/>
      <c r="P19" s="12">
        <f t="shared" si="4"/>
        <v>0</v>
      </c>
      <c r="Q19" s="22"/>
      <c r="R19" s="22">
        <f t="shared" si="5"/>
        <v>0</v>
      </c>
      <c r="S19" s="22">
        <f t="shared" si="6"/>
        <v>94024.160999999993</v>
      </c>
      <c r="T19" s="236">
        <v>1.5</v>
      </c>
      <c r="U19" s="12">
        <f t="shared" si="7"/>
        <v>141036.2415</v>
      </c>
      <c r="V19" s="210">
        <v>1.71</v>
      </c>
      <c r="W19" s="211">
        <f>H19*V19</f>
        <v>146164.8321</v>
      </c>
      <c r="X19" s="170">
        <f>(W19*1.1+(L19+N19+P19+R19))*T19</f>
        <v>241171.97296500002</v>
      </c>
    </row>
    <row r="20" spans="1:24" ht="30.6">
      <c r="A20" s="23">
        <v>7</v>
      </c>
      <c r="B20" s="79" t="s">
        <v>45</v>
      </c>
      <c r="C20" s="78" t="s">
        <v>31</v>
      </c>
      <c r="D20" s="16" t="s">
        <v>164</v>
      </c>
      <c r="E20" s="22"/>
      <c r="F20" s="61">
        <v>17697</v>
      </c>
      <c r="G20" s="17">
        <v>4.83</v>
      </c>
      <c r="H20" s="22">
        <f t="shared" si="8"/>
        <v>85476.51</v>
      </c>
      <c r="I20" s="22">
        <v>10</v>
      </c>
      <c r="J20" s="22">
        <f t="shared" si="1"/>
        <v>8547.6509999999998</v>
      </c>
      <c r="K20" s="22"/>
      <c r="L20" s="12">
        <f t="shared" si="2"/>
        <v>0</v>
      </c>
      <c r="M20" s="22"/>
      <c r="N20" s="12">
        <f t="shared" si="3"/>
        <v>0</v>
      </c>
      <c r="O20" s="12"/>
      <c r="P20" s="12">
        <f t="shared" si="4"/>
        <v>0</v>
      </c>
      <c r="Q20" s="22"/>
      <c r="R20" s="22">
        <f t="shared" si="5"/>
        <v>0</v>
      </c>
      <c r="S20" s="22">
        <f t="shared" si="6"/>
        <v>94024.160999999993</v>
      </c>
      <c r="T20" s="236">
        <v>1</v>
      </c>
      <c r="U20" s="12">
        <f t="shared" si="7"/>
        <v>94024.160999999993</v>
      </c>
      <c r="V20" s="210">
        <v>1.71</v>
      </c>
      <c r="W20" s="211">
        <f>H20*V20</f>
        <v>146164.8321</v>
      </c>
      <c r="X20" s="170">
        <f>(W20*1.1+(L20+N20+P20+R20))*T20</f>
        <v>160781.31531000001</v>
      </c>
    </row>
    <row r="21" spans="1:24" ht="30.6">
      <c r="A21" s="164">
        <v>8</v>
      </c>
      <c r="B21" s="79" t="s">
        <v>45</v>
      </c>
      <c r="C21" s="78" t="s">
        <v>31</v>
      </c>
      <c r="D21" s="16" t="s">
        <v>164</v>
      </c>
      <c r="E21" s="22"/>
      <c r="F21" s="61">
        <v>17697</v>
      </c>
      <c r="G21" s="17">
        <v>4.83</v>
      </c>
      <c r="H21" s="22">
        <f t="shared" si="8"/>
        <v>85476.51</v>
      </c>
      <c r="I21" s="22">
        <v>10</v>
      </c>
      <c r="J21" s="22">
        <f t="shared" si="1"/>
        <v>8547.6509999999998</v>
      </c>
      <c r="K21" s="22"/>
      <c r="L21" s="12">
        <f t="shared" si="2"/>
        <v>0</v>
      </c>
      <c r="M21" s="22"/>
      <c r="N21" s="12">
        <f t="shared" si="3"/>
        <v>0</v>
      </c>
      <c r="O21" s="12"/>
      <c r="P21" s="12">
        <f t="shared" si="4"/>
        <v>0</v>
      </c>
      <c r="Q21" s="22"/>
      <c r="R21" s="22">
        <f t="shared" si="5"/>
        <v>0</v>
      </c>
      <c r="S21" s="22">
        <f t="shared" si="6"/>
        <v>94024.160999999993</v>
      </c>
      <c r="T21" s="236">
        <v>1</v>
      </c>
      <c r="U21" s="12">
        <f t="shared" si="7"/>
        <v>94024.160999999993</v>
      </c>
      <c r="V21" s="210">
        <v>1.71</v>
      </c>
      <c r="W21" s="211">
        <f>H21*V21</f>
        <v>146164.8321</v>
      </c>
      <c r="X21" s="170">
        <f>(W21*1.1+(L21+N21+P21+R21))*T21</f>
        <v>160781.31531000001</v>
      </c>
    </row>
    <row r="22" spans="1:24">
      <c r="A22" s="23">
        <v>9</v>
      </c>
      <c r="B22" s="162" t="s">
        <v>46</v>
      </c>
      <c r="C22" s="78" t="s">
        <v>35</v>
      </c>
      <c r="D22" s="17" t="s">
        <v>456</v>
      </c>
      <c r="E22" s="136"/>
      <c r="F22" s="61">
        <v>17697</v>
      </c>
      <c r="G22" s="17">
        <v>3.29</v>
      </c>
      <c r="H22" s="22">
        <f t="shared" si="8"/>
        <v>58223.13</v>
      </c>
      <c r="I22" s="22">
        <v>10</v>
      </c>
      <c r="J22" s="22">
        <f t="shared" si="1"/>
        <v>5822.3129999999992</v>
      </c>
      <c r="K22" s="22"/>
      <c r="L22" s="12">
        <f t="shared" si="2"/>
        <v>0</v>
      </c>
      <c r="M22" s="22"/>
      <c r="N22" s="12">
        <f t="shared" si="3"/>
        <v>0</v>
      </c>
      <c r="O22" s="12"/>
      <c r="P22" s="12">
        <f t="shared" si="4"/>
        <v>0</v>
      </c>
      <c r="Q22" s="22"/>
      <c r="R22" s="22">
        <f t="shared" si="5"/>
        <v>0</v>
      </c>
      <c r="S22" s="22">
        <f t="shared" si="6"/>
        <v>64045.442999999999</v>
      </c>
      <c r="T22" s="236">
        <v>1</v>
      </c>
      <c r="U22" s="12">
        <f t="shared" si="7"/>
        <v>64045.442999999999</v>
      </c>
      <c r="V22" s="210">
        <v>1.71</v>
      </c>
      <c r="W22" s="211">
        <f>H22*V22</f>
        <v>99561.552299999996</v>
      </c>
      <c r="X22" s="170">
        <f>(W22*1.1+(L22+N22+P22+R22))*T22</f>
        <v>109517.70753</v>
      </c>
    </row>
    <row r="23" spans="1:24">
      <c r="A23" s="23"/>
      <c r="B23" s="107" t="s">
        <v>34</v>
      </c>
      <c r="C23" s="78"/>
      <c r="D23" s="18"/>
      <c r="E23" s="136"/>
      <c r="F23" s="61"/>
      <c r="G23" s="17"/>
      <c r="H23" s="22"/>
      <c r="I23" s="22"/>
      <c r="J23" s="22"/>
      <c r="K23" s="22"/>
      <c r="L23" s="12"/>
      <c r="M23" s="22"/>
      <c r="N23" s="12"/>
      <c r="O23" s="12"/>
      <c r="P23" s="12"/>
      <c r="Q23" s="22"/>
      <c r="R23" s="22"/>
      <c r="S23" s="22"/>
      <c r="T23" s="80">
        <f>SUM(T14:T22)</f>
        <v>11</v>
      </c>
      <c r="U23" s="24">
        <f>SUM(U14:U22)</f>
        <v>1001075.0474999999</v>
      </c>
      <c r="V23" s="19"/>
      <c r="W23" s="375"/>
      <c r="X23" s="24">
        <f>SUM(X14:X22)</f>
        <v>1711838.3312250001</v>
      </c>
    </row>
    <row r="24" spans="1:24">
      <c r="A24" s="23"/>
      <c r="B24" s="171"/>
      <c r="C24" s="386" t="s">
        <v>282</v>
      </c>
      <c r="D24" s="386"/>
      <c r="E24" s="386"/>
      <c r="F24" s="386"/>
      <c r="G24" s="386"/>
      <c r="H24" s="386"/>
      <c r="I24" s="189"/>
      <c r="J24" s="189"/>
      <c r="K24" s="189"/>
      <c r="L24" s="159"/>
      <c r="M24" s="189"/>
      <c r="N24" s="159"/>
      <c r="O24" s="159"/>
      <c r="P24" s="159"/>
      <c r="Q24" s="189"/>
      <c r="R24" s="189"/>
      <c r="S24" s="189"/>
      <c r="T24" s="376"/>
      <c r="U24" s="158"/>
      <c r="V24" s="21"/>
      <c r="W24" s="368"/>
      <c r="X24" s="21"/>
    </row>
    <row r="25" spans="1:24" ht="20.399999999999999">
      <c r="A25" s="23">
        <v>1</v>
      </c>
      <c r="B25" s="162" t="s">
        <v>428</v>
      </c>
      <c r="C25" s="78" t="s">
        <v>299</v>
      </c>
      <c r="D25" s="17" t="s">
        <v>457</v>
      </c>
      <c r="E25" s="16"/>
      <c r="F25" s="61">
        <v>17697</v>
      </c>
      <c r="G25" s="17">
        <v>5.05</v>
      </c>
      <c r="H25" s="22">
        <f>F25*G25</f>
        <v>89369.849999999991</v>
      </c>
      <c r="I25" s="22">
        <v>10</v>
      </c>
      <c r="J25" s="22">
        <f>I25*H25/100</f>
        <v>8936.9849999999988</v>
      </c>
      <c r="K25" s="22"/>
      <c r="L25" s="12">
        <f>K25*F25/100</f>
        <v>0</v>
      </c>
      <c r="M25" s="22"/>
      <c r="N25" s="12">
        <f>M25*F25/100</f>
        <v>0</v>
      </c>
      <c r="O25" s="12"/>
      <c r="P25" s="12">
        <f>F25*O25/100</f>
        <v>0</v>
      </c>
      <c r="Q25" s="22"/>
      <c r="R25" s="22">
        <f>Q25*F25/100</f>
        <v>0</v>
      </c>
      <c r="S25" s="22">
        <f>H25+J25+L25+N25+P25+R25+R25</f>
        <v>98306.834999999992</v>
      </c>
      <c r="T25" s="236">
        <v>1</v>
      </c>
      <c r="U25" s="12">
        <f>S25*T25</f>
        <v>98306.834999999992</v>
      </c>
      <c r="V25" s="210">
        <v>1.71</v>
      </c>
      <c r="W25" s="211">
        <f>H25*V25</f>
        <v>152822.44349999999</v>
      </c>
      <c r="X25" s="170">
        <f>(W25*1.1+(L25+N25+P25+R25))*T25</f>
        <v>168104.68785000002</v>
      </c>
    </row>
    <row r="26" spans="1:24">
      <c r="A26" s="164">
        <v>2</v>
      </c>
      <c r="B26" s="162" t="s">
        <v>429</v>
      </c>
      <c r="C26" s="78" t="s">
        <v>31</v>
      </c>
      <c r="D26" s="17" t="s">
        <v>458</v>
      </c>
      <c r="E26" s="16"/>
      <c r="F26" s="61">
        <v>17697</v>
      </c>
      <c r="G26" s="17">
        <v>4.83</v>
      </c>
      <c r="H26" s="22">
        <f>F26*G26</f>
        <v>85476.51</v>
      </c>
      <c r="I26" s="22">
        <v>10</v>
      </c>
      <c r="J26" s="22">
        <f>I26*H26/100</f>
        <v>8547.6509999999998</v>
      </c>
      <c r="K26" s="22"/>
      <c r="L26" s="12">
        <f>K26*F26/100</f>
        <v>0</v>
      </c>
      <c r="M26" s="22"/>
      <c r="N26" s="12">
        <f>M26*F26/100</f>
        <v>0</v>
      </c>
      <c r="O26" s="12"/>
      <c r="P26" s="12">
        <f>F26*O26/100</f>
        <v>0</v>
      </c>
      <c r="Q26" s="22"/>
      <c r="R26" s="22">
        <f>Q26*F26/100</f>
        <v>0</v>
      </c>
      <c r="S26" s="22">
        <f>H26+J26+L26+N26+P26+R26+R26</f>
        <v>94024.160999999993</v>
      </c>
      <c r="T26" s="236">
        <v>1.5</v>
      </c>
      <c r="U26" s="12">
        <f>S26*T26</f>
        <v>141036.2415</v>
      </c>
      <c r="V26" s="210">
        <v>1.71</v>
      </c>
      <c r="W26" s="211">
        <f>H26*V26</f>
        <v>146164.8321</v>
      </c>
      <c r="X26" s="170">
        <f>(W26*1.1+(L26+N26+P26+R26))*T26</f>
        <v>241171.97296500002</v>
      </c>
    </row>
    <row r="27" spans="1:24">
      <c r="A27" s="164">
        <v>3</v>
      </c>
      <c r="B27" s="162" t="s">
        <v>20</v>
      </c>
      <c r="C27" s="78" t="s">
        <v>31</v>
      </c>
      <c r="D27" s="17" t="s">
        <v>169</v>
      </c>
      <c r="E27" s="22"/>
      <c r="F27" s="61">
        <v>17697</v>
      </c>
      <c r="G27" s="17">
        <v>4.83</v>
      </c>
      <c r="H27" s="22">
        <f>F27*G27</f>
        <v>85476.51</v>
      </c>
      <c r="I27" s="22">
        <v>10</v>
      </c>
      <c r="J27" s="22">
        <f>I27*H27/100</f>
        <v>8547.6509999999998</v>
      </c>
      <c r="K27" s="22"/>
      <c r="L27" s="12">
        <f>K27*F27/100</f>
        <v>0</v>
      </c>
      <c r="M27" s="22"/>
      <c r="N27" s="12">
        <f>M27*F27/100</f>
        <v>0</v>
      </c>
      <c r="O27" s="12"/>
      <c r="P27" s="12">
        <f>F27*O27/100</f>
        <v>0</v>
      </c>
      <c r="Q27" s="22"/>
      <c r="R27" s="22">
        <f>Q27*F27/100</f>
        <v>0</v>
      </c>
      <c r="S27" s="22">
        <f>H27+J27+L27+N27+P27+R27+R27</f>
        <v>94024.160999999993</v>
      </c>
      <c r="T27" s="236">
        <v>1.25</v>
      </c>
      <c r="U27" s="12">
        <f>S27*T27</f>
        <v>117530.20124999998</v>
      </c>
      <c r="V27" s="210">
        <v>1.71</v>
      </c>
      <c r="W27" s="211">
        <f>H27*V27</f>
        <v>146164.8321</v>
      </c>
      <c r="X27" s="170">
        <f>(W27*1.1+(L27+N27+P27+R27))*T27</f>
        <v>200976.6441375</v>
      </c>
    </row>
    <row r="28" spans="1:24">
      <c r="A28" s="164">
        <v>4</v>
      </c>
      <c r="B28" s="162" t="s">
        <v>20</v>
      </c>
      <c r="C28" s="78" t="s">
        <v>31</v>
      </c>
      <c r="D28" s="17" t="s">
        <v>169</v>
      </c>
      <c r="E28" s="22"/>
      <c r="F28" s="61">
        <v>17697</v>
      </c>
      <c r="G28" s="17">
        <v>4.83</v>
      </c>
      <c r="H28" s="22">
        <f>F28*G28</f>
        <v>85476.51</v>
      </c>
      <c r="I28" s="22">
        <v>10</v>
      </c>
      <c r="J28" s="22">
        <f>I28*H28/100</f>
        <v>8547.6509999999998</v>
      </c>
      <c r="K28" s="22"/>
      <c r="L28" s="12">
        <f>K28*F28/100</f>
        <v>0</v>
      </c>
      <c r="M28" s="22"/>
      <c r="N28" s="12">
        <f>M28*F28/100</f>
        <v>0</v>
      </c>
      <c r="O28" s="12"/>
      <c r="P28" s="12">
        <f>F28*O28/100</f>
        <v>0</v>
      </c>
      <c r="Q28" s="22"/>
      <c r="R28" s="22">
        <f>Q28*F28/100</f>
        <v>0</v>
      </c>
      <c r="S28" s="22">
        <f>H28+J28+L28+N28+P28+R28+R28</f>
        <v>94024.160999999993</v>
      </c>
      <c r="T28" s="236">
        <v>1.25</v>
      </c>
      <c r="U28" s="12">
        <f>S28*T28</f>
        <v>117530.20124999998</v>
      </c>
      <c r="V28" s="210">
        <v>1.71</v>
      </c>
      <c r="W28" s="211">
        <f>H28*V28</f>
        <v>146164.8321</v>
      </c>
      <c r="X28" s="170">
        <f>(W28*1.1+(L28+N28+P28+R28))*T28</f>
        <v>200976.6441375</v>
      </c>
    </row>
    <row r="29" spans="1:24">
      <c r="A29" s="23"/>
      <c r="B29" s="107" t="s">
        <v>34</v>
      </c>
      <c r="C29" s="23"/>
      <c r="D29" s="19"/>
      <c r="E29" s="136"/>
      <c r="F29" s="19"/>
      <c r="G29" s="19"/>
      <c r="H29" s="19"/>
      <c r="I29" s="22"/>
      <c r="J29" s="22"/>
      <c r="K29" s="22"/>
      <c r="L29" s="12"/>
      <c r="M29" s="22"/>
      <c r="N29" s="12"/>
      <c r="O29" s="12"/>
      <c r="P29" s="12"/>
      <c r="Q29" s="22"/>
      <c r="R29" s="22"/>
      <c r="S29" s="94"/>
      <c r="T29" s="84">
        <f>SUM(T25:T28)</f>
        <v>5</v>
      </c>
      <c r="U29" s="94">
        <f>SUM(U25:U28)</f>
        <v>474403.47899999999</v>
      </c>
      <c r="V29" s="19"/>
      <c r="W29" s="375"/>
      <c r="X29" s="94">
        <f>SUM(X25:X28)</f>
        <v>811229.94909000001</v>
      </c>
    </row>
    <row r="30" spans="1:24" ht="20.399999999999999" customHeight="1">
      <c r="A30" s="164"/>
      <c r="B30" s="162"/>
      <c r="C30" s="387" t="s">
        <v>431</v>
      </c>
      <c r="D30" s="386"/>
      <c r="E30" s="386"/>
      <c r="F30" s="386"/>
      <c r="G30" s="386"/>
      <c r="H30" s="386"/>
      <c r="I30" s="386"/>
      <c r="J30" s="388"/>
      <c r="K30" s="22"/>
      <c r="L30" s="12"/>
      <c r="M30" s="22"/>
      <c r="N30" s="12"/>
      <c r="O30" s="12"/>
      <c r="P30" s="12"/>
      <c r="Q30" s="22"/>
      <c r="R30" s="22"/>
      <c r="S30" s="201"/>
      <c r="T30" s="190"/>
      <c r="U30" s="159"/>
      <c r="V30" s="21"/>
      <c r="W30" s="368"/>
      <c r="X30" s="21"/>
    </row>
    <row r="31" spans="1:24" s="13" customFormat="1" ht="21" customHeight="1">
      <c r="A31" s="23">
        <v>1</v>
      </c>
      <c r="B31" s="152" t="s">
        <v>386</v>
      </c>
      <c r="C31" s="78" t="s">
        <v>299</v>
      </c>
      <c r="D31" s="17" t="s">
        <v>745</v>
      </c>
      <c r="E31" s="136"/>
      <c r="F31" s="61">
        <v>17697</v>
      </c>
      <c r="G31" s="16">
        <v>5.05</v>
      </c>
      <c r="H31" s="22">
        <f t="shared" si="8"/>
        <v>89369.849999999991</v>
      </c>
      <c r="I31" s="22">
        <v>10</v>
      </c>
      <c r="J31" s="22">
        <f t="shared" si="1"/>
        <v>8936.9849999999988</v>
      </c>
      <c r="K31" s="22"/>
      <c r="L31" s="12">
        <f>K31*F31/100</f>
        <v>0</v>
      </c>
      <c r="M31" s="22"/>
      <c r="N31" s="12">
        <f>M31*F31/100</f>
        <v>0</v>
      </c>
      <c r="O31" s="12"/>
      <c r="P31" s="12">
        <f>F31*O31/100</f>
        <v>0</v>
      </c>
      <c r="Q31" s="22"/>
      <c r="R31" s="22">
        <f>Q31*F31/100</f>
        <v>0</v>
      </c>
      <c r="S31" s="22">
        <f t="shared" si="6"/>
        <v>98306.834999999992</v>
      </c>
      <c r="T31" s="236">
        <v>1</v>
      </c>
      <c r="U31" s="12">
        <f t="shared" si="7"/>
        <v>98306.834999999992</v>
      </c>
      <c r="V31" s="210">
        <v>1.71</v>
      </c>
      <c r="W31" s="211">
        <f>H31*V31</f>
        <v>152822.44349999999</v>
      </c>
      <c r="X31" s="170">
        <f>(W31*1.1+(L31+N31+P31+R31))*T31</f>
        <v>168104.68785000002</v>
      </c>
    </row>
    <row r="32" spans="1:24" ht="20.399999999999999">
      <c r="A32" s="164">
        <v>2</v>
      </c>
      <c r="B32" s="79" t="s">
        <v>430</v>
      </c>
      <c r="C32" s="78" t="s">
        <v>31</v>
      </c>
      <c r="D32" s="17" t="s">
        <v>746</v>
      </c>
      <c r="E32" s="136"/>
      <c r="F32" s="61">
        <v>17697</v>
      </c>
      <c r="G32" s="16">
        <v>4.43</v>
      </c>
      <c r="H32" s="22">
        <f t="shared" si="8"/>
        <v>78397.709999999992</v>
      </c>
      <c r="I32" s="22">
        <v>10</v>
      </c>
      <c r="J32" s="22">
        <f t="shared" si="1"/>
        <v>7839.7709999999988</v>
      </c>
      <c r="K32" s="22"/>
      <c r="L32" s="12">
        <f>K32*F32/100</f>
        <v>0</v>
      </c>
      <c r="M32" s="22"/>
      <c r="N32" s="12">
        <f>M32*F32/100</f>
        <v>0</v>
      </c>
      <c r="O32" s="12"/>
      <c r="P32" s="12">
        <f>F32*O32/100</f>
        <v>0</v>
      </c>
      <c r="Q32" s="22"/>
      <c r="R32" s="22">
        <f>Q32*F32/100</f>
        <v>0</v>
      </c>
      <c r="S32" s="22">
        <f t="shared" si="6"/>
        <v>86237.480999999985</v>
      </c>
      <c r="T32" s="236">
        <v>2</v>
      </c>
      <c r="U32" s="12">
        <f t="shared" si="7"/>
        <v>172474.96199999997</v>
      </c>
      <c r="V32" s="210">
        <v>1.71</v>
      </c>
      <c r="W32" s="211">
        <f>H32*V32</f>
        <v>134060.08409999998</v>
      </c>
      <c r="X32" s="170">
        <f>(W32*1.1+(L32+N32+P32+R32))*T32</f>
        <v>294932.18501999998</v>
      </c>
    </row>
    <row r="33" spans="1:27" s="13" customFormat="1" ht="30.6">
      <c r="A33" s="23">
        <v>3</v>
      </c>
      <c r="B33" s="152" t="s">
        <v>359</v>
      </c>
      <c r="C33" s="78" t="s">
        <v>31</v>
      </c>
      <c r="D33" s="17" t="s">
        <v>169</v>
      </c>
      <c r="E33" s="136"/>
      <c r="F33" s="61">
        <v>17697</v>
      </c>
      <c r="G33" s="17">
        <v>4.83</v>
      </c>
      <c r="H33" s="22">
        <f>F33*G33</f>
        <v>85476.51</v>
      </c>
      <c r="I33" s="22">
        <v>10</v>
      </c>
      <c r="J33" s="22">
        <f t="shared" si="1"/>
        <v>8547.6509999999998</v>
      </c>
      <c r="K33" s="22"/>
      <c r="L33" s="12">
        <f>K33*F33/100</f>
        <v>0</v>
      </c>
      <c r="M33" s="22"/>
      <c r="N33" s="12">
        <f>M33*F33/100</f>
        <v>0</v>
      </c>
      <c r="O33" s="12"/>
      <c r="P33" s="12">
        <f>F33*O33/100</f>
        <v>0</v>
      </c>
      <c r="Q33" s="22"/>
      <c r="R33" s="22">
        <f>Q33*F33/100</f>
        <v>0</v>
      </c>
      <c r="S33" s="22">
        <f t="shared" si="6"/>
        <v>94024.160999999993</v>
      </c>
      <c r="T33" s="236">
        <v>0.25</v>
      </c>
      <c r="U33" s="12">
        <f t="shared" si="7"/>
        <v>23506.040249999998</v>
      </c>
      <c r="V33" s="210">
        <v>1.71</v>
      </c>
      <c r="W33" s="211">
        <f>H33*V33</f>
        <v>146164.8321</v>
      </c>
      <c r="X33" s="170">
        <f>(W33*1.1+(L33+N33+P33+R33))*T33</f>
        <v>40195.328827500001</v>
      </c>
    </row>
    <row r="34" spans="1:27" s="13" customFormat="1" ht="40.799999999999997">
      <c r="A34" s="164">
        <v>4</v>
      </c>
      <c r="B34" s="152" t="s">
        <v>358</v>
      </c>
      <c r="C34" s="78" t="s">
        <v>31</v>
      </c>
      <c r="D34" s="220" t="s">
        <v>459</v>
      </c>
      <c r="E34" s="136"/>
      <c r="F34" s="61">
        <v>17697</v>
      </c>
      <c r="G34" s="17">
        <v>4.43</v>
      </c>
      <c r="H34" s="22">
        <f>F34*G34</f>
        <v>78397.709999999992</v>
      </c>
      <c r="I34" s="22">
        <v>10</v>
      </c>
      <c r="J34" s="22">
        <f t="shared" si="1"/>
        <v>7839.7709999999988</v>
      </c>
      <c r="K34" s="22"/>
      <c r="L34" s="12">
        <f>K34*F34/100</f>
        <v>0</v>
      </c>
      <c r="M34" s="22"/>
      <c r="N34" s="12">
        <f>M34*F34/100</f>
        <v>0</v>
      </c>
      <c r="O34" s="12"/>
      <c r="P34" s="12">
        <f>F34*O34/100</f>
        <v>0</v>
      </c>
      <c r="Q34" s="22"/>
      <c r="R34" s="22">
        <f>Q34*F34/100</f>
        <v>0</v>
      </c>
      <c r="S34" s="22">
        <f t="shared" si="6"/>
        <v>86237.480999999985</v>
      </c>
      <c r="T34" s="236">
        <v>0.75</v>
      </c>
      <c r="U34" s="12">
        <f t="shared" si="7"/>
        <v>64678.110749999993</v>
      </c>
      <c r="V34" s="210">
        <v>1.71</v>
      </c>
      <c r="W34" s="211">
        <f>H34*V34</f>
        <v>134060.08409999998</v>
      </c>
      <c r="X34" s="170">
        <f>(W34*1.1+(L34+N34+P34+R34))*T34</f>
        <v>110599.56938249999</v>
      </c>
    </row>
    <row r="35" spans="1:27">
      <c r="A35" s="23"/>
      <c r="B35" s="107" t="s">
        <v>34</v>
      </c>
      <c r="C35" s="23"/>
      <c r="D35" s="19"/>
      <c r="E35" s="136"/>
      <c r="F35" s="19"/>
      <c r="G35" s="19"/>
      <c r="H35" s="19"/>
      <c r="I35" s="22"/>
      <c r="J35" s="22"/>
      <c r="K35" s="22"/>
      <c r="L35" s="12"/>
      <c r="M35" s="22"/>
      <c r="N35" s="12"/>
      <c r="O35" s="12"/>
      <c r="P35" s="12"/>
      <c r="Q35" s="22"/>
      <c r="R35" s="22"/>
      <c r="S35" s="94"/>
      <c r="T35" s="84">
        <f>SUM(T31:T34)</f>
        <v>4</v>
      </c>
      <c r="U35" s="94">
        <f t="shared" ref="U35:X35" si="9">SUM(U31:U34)</f>
        <v>358965.94799999997</v>
      </c>
      <c r="V35" s="94"/>
      <c r="W35" s="94"/>
      <c r="X35" s="94">
        <f t="shared" si="9"/>
        <v>613831.77107999998</v>
      </c>
    </row>
    <row r="36" spans="1:27">
      <c r="A36" s="23"/>
      <c r="B36" s="107" t="s">
        <v>284</v>
      </c>
      <c r="C36" s="23"/>
      <c r="D36" s="19"/>
      <c r="E36" s="136"/>
      <c r="F36" s="19"/>
      <c r="G36" s="19"/>
      <c r="H36" s="19"/>
      <c r="I36" s="22"/>
      <c r="J36" s="22"/>
      <c r="K36" s="22"/>
      <c r="L36" s="12"/>
      <c r="M36" s="22"/>
      <c r="N36" s="12"/>
      <c r="O36" s="12"/>
      <c r="P36" s="12"/>
      <c r="Q36" s="22"/>
      <c r="R36" s="22"/>
      <c r="S36" s="94"/>
      <c r="T36" s="84">
        <f>T23+T29+T35</f>
        <v>20</v>
      </c>
      <c r="U36" s="94">
        <f>U23+U29+U35</f>
        <v>1834444.4745</v>
      </c>
      <c r="V36" s="84"/>
      <c r="W36" s="94"/>
      <c r="X36" s="94">
        <f>X23+X29+X35</f>
        <v>3136900.051395</v>
      </c>
    </row>
    <row r="37" spans="1:27">
      <c r="A37" s="191"/>
      <c r="B37" s="182"/>
      <c r="C37" s="192"/>
      <c r="D37" s="193"/>
      <c r="E37" s="151"/>
      <c r="F37" s="15"/>
      <c r="G37" s="20"/>
      <c r="H37" s="189"/>
      <c r="I37" s="189"/>
      <c r="J37" s="189"/>
      <c r="K37" s="189"/>
      <c r="L37" s="159"/>
      <c r="M37" s="189"/>
      <c r="N37" s="159"/>
      <c r="O37" s="159"/>
      <c r="P37" s="159"/>
      <c r="Q37" s="189"/>
      <c r="R37" s="189"/>
      <c r="S37" s="189"/>
      <c r="T37" s="377"/>
      <c r="U37" s="159"/>
      <c r="V37" s="21"/>
      <c r="W37" s="368"/>
      <c r="X37" s="21"/>
    </row>
    <row r="38" spans="1:27">
      <c r="A38" s="191"/>
      <c r="B38" s="182"/>
      <c r="C38" s="357" t="s">
        <v>181</v>
      </c>
      <c r="D38" s="357"/>
      <c r="E38" s="357"/>
      <c r="F38" s="357"/>
      <c r="G38" s="357"/>
      <c r="H38" s="357"/>
      <c r="I38" s="357"/>
      <c r="J38" s="189"/>
      <c r="K38" s="189"/>
      <c r="L38" s="159"/>
      <c r="M38" s="189"/>
      <c r="N38" s="159"/>
      <c r="O38" s="159"/>
      <c r="P38" s="159"/>
      <c r="Q38" s="189"/>
      <c r="R38" s="189"/>
      <c r="S38" s="189"/>
      <c r="T38" s="377"/>
      <c r="U38" s="159"/>
      <c r="V38" s="21"/>
      <c r="W38" s="368"/>
      <c r="X38" s="21"/>
    </row>
    <row r="39" spans="1:27">
      <c r="A39" s="164">
        <v>1</v>
      </c>
      <c r="B39" s="39" t="s">
        <v>432</v>
      </c>
      <c r="C39" s="23" t="s">
        <v>299</v>
      </c>
      <c r="D39" s="16" t="s">
        <v>460</v>
      </c>
      <c r="E39" s="55"/>
      <c r="F39" s="61">
        <v>17697</v>
      </c>
      <c r="G39" s="16">
        <v>5.79</v>
      </c>
      <c r="H39" s="22">
        <f t="shared" ref="H39:H47" si="10">F39*G39</f>
        <v>102465.63</v>
      </c>
      <c r="I39" s="22">
        <v>10</v>
      </c>
      <c r="J39" s="22">
        <f t="shared" ref="J39:J47" si="11">I39*H39/100</f>
        <v>10246.563</v>
      </c>
      <c r="K39" s="22"/>
      <c r="L39" s="12">
        <f t="shared" ref="L39:L47" si="12">K39*F39/100</f>
        <v>0</v>
      </c>
      <c r="M39" s="22"/>
      <c r="N39" s="12">
        <f t="shared" ref="N39:N47" si="13">M39*F39/100</f>
        <v>0</v>
      </c>
      <c r="O39" s="12"/>
      <c r="P39" s="12">
        <f t="shared" ref="P39:P47" si="14">F39*O39/100</f>
        <v>0</v>
      </c>
      <c r="Q39" s="22"/>
      <c r="R39" s="22">
        <f t="shared" ref="R39:R47" si="15">Q39*F39/100</f>
        <v>0</v>
      </c>
      <c r="S39" s="22">
        <f>H39+J39+L39+N39+P39+R39</f>
        <v>112712.193</v>
      </c>
      <c r="T39" s="236">
        <v>1</v>
      </c>
      <c r="U39" s="12">
        <f t="shared" ref="U39:U47" si="16">S39*T39</f>
        <v>112712.193</v>
      </c>
      <c r="V39" s="210">
        <v>1.71</v>
      </c>
      <c r="W39" s="211">
        <f>H39*V39</f>
        <v>175216.2273</v>
      </c>
      <c r="X39" s="170">
        <f>(W39*1.1+(L39+N39+P39+R39))*T39</f>
        <v>192737.85003</v>
      </c>
    </row>
    <row r="40" spans="1:27" ht="31.2">
      <c r="A40" s="164">
        <v>2</v>
      </c>
      <c r="B40" s="57" t="s">
        <v>305</v>
      </c>
      <c r="C40" s="78" t="s">
        <v>31</v>
      </c>
      <c r="D40" s="17" t="s">
        <v>461</v>
      </c>
      <c r="E40" s="22"/>
      <c r="F40" s="61">
        <v>17697</v>
      </c>
      <c r="G40" s="17">
        <v>4.71</v>
      </c>
      <c r="H40" s="22">
        <f t="shared" si="10"/>
        <v>83352.87</v>
      </c>
      <c r="I40" s="22">
        <v>10</v>
      </c>
      <c r="J40" s="22">
        <f t="shared" si="11"/>
        <v>8335.2870000000003</v>
      </c>
      <c r="K40" s="22"/>
      <c r="L40" s="12">
        <f t="shared" si="12"/>
        <v>0</v>
      </c>
      <c r="M40" s="22"/>
      <c r="N40" s="12">
        <f t="shared" si="13"/>
        <v>0</v>
      </c>
      <c r="O40" s="12"/>
      <c r="P40" s="12">
        <f t="shared" si="14"/>
        <v>0</v>
      </c>
      <c r="Q40" s="22"/>
      <c r="R40" s="22">
        <f t="shared" si="15"/>
        <v>0</v>
      </c>
      <c r="S40" s="22">
        <f t="shared" ref="S40:S47" si="17">H40+J40+L40+N40+P40+R40+R40</f>
        <v>91688.156999999992</v>
      </c>
      <c r="T40" s="236">
        <v>1.5</v>
      </c>
      <c r="U40" s="12">
        <f t="shared" si="16"/>
        <v>137532.23549999998</v>
      </c>
      <c r="V40" s="210">
        <v>1.71</v>
      </c>
      <c r="W40" s="211">
        <f>H40*V40</f>
        <v>142533.40769999998</v>
      </c>
      <c r="X40" s="170">
        <f>(W40*1.1+(L40+N40+P40+R40))*T40</f>
        <v>235180.12270499999</v>
      </c>
    </row>
    <row r="41" spans="1:27" ht="31.2">
      <c r="A41" s="164">
        <v>3</v>
      </c>
      <c r="B41" s="57" t="s">
        <v>305</v>
      </c>
      <c r="C41" s="78" t="s">
        <v>31</v>
      </c>
      <c r="D41" s="17" t="s">
        <v>408</v>
      </c>
      <c r="E41" s="22"/>
      <c r="F41" s="61">
        <v>17697</v>
      </c>
      <c r="G41" s="16">
        <v>4.71</v>
      </c>
      <c r="H41" s="22">
        <f t="shared" si="10"/>
        <v>83352.87</v>
      </c>
      <c r="I41" s="22">
        <v>10</v>
      </c>
      <c r="J41" s="22">
        <f t="shared" si="11"/>
        <v>8335.2870000000003</v>
      </c>
      <c r="K41" s="22"/>
      <c r="L41" s="12">
        <f t="shared" si="12"/>
        <v>0</v>
      </c>
      <c r="M41" s="22"/>
      <c r="N41" s="12">
        <f t="shared" si="13"/>
        <v>0</v>
      </c>
      <c r="O41" s="12"/>
      <c r="P41" s="12">
        <f t="shared" si="14"/>
        <v>0</v>
      </c>
      <c r="Q41" s="22"/>
      <c r="R41" s="22">
        <f t="shared" si="15"/>
        <v>0</v>
      </c>
      <c r="S41" s="22">
        <f t="shared" si="17"/>
        <v>91688.156999999992</v>
      </c>
      <c r="T41" s="236">
        <v>0.75</v>
      </c>
      <c r="U41" s="12">
        <f t="shared" si="16"/>
        <v>68766.11774999999</v>
      </c>
      <c r="V41" s="210">
        <v>1.71</v>
      </c>
      <c r="W41" s="211">
        <f>H41*V41</f>
        <v>142533.40769999998</v>
      </c>
      <c r="X41" s="170">
        <f>(W41*1.1+(L41+N41+P41+R41))*T41</f>
        <v>117590.06135249999</v>
      </c>
    </row>
    <row r="42" spans="1:27" ht="31.2">
      <c r="A42" s="164">
        <v>3</v>
      </c>
      <c r="B42" s="57" t="s">
        <v>305</v>
      </c>
      <c r="C42" s="78" t="s">
        <v>31</v>
      </c>
      <c r="D42" s="17" t="s">
        <v>462</v>
      </c>
      <c r="E42" s="22"/>
      <c r="F42" s="61">
        <v>17697</v>
      </c>
      <c r="G42" s="16">
        <v>4.46</v>
      </c>
      <c r="H42" s="22">
        <f t="shared" si="10"/>
        <v>78928.62</v>
      </c>
      <c r="I42" s="22">
        <v>10</v>
      </c>
      <c r="J42" s="22">
        <f t="shared" si="11"/>
        <v>7892.8619999999992</v>
      </c>
      <c r="K42" s="22"/>
      <c r="L42" s="12">
        <f t="shared" si="12"/>
        <v>0</v>
      </c>
      <c r="M42" s="22"/>
      <c r="N42" s="12">
        <f t="shared" si="13"/>
        <v>0</v>
      </c>
      <c r="O42" s="12"/>
      <c r="P42" s="12">
        <f t="shared" si="14"/>
        <v>0</v>
      </c>
      <c r="Q42" s="22"/>
      <c r="R42" s="22">
        <f t="shared" si="15"/>
        <v>0</v>
      </c>
      <c r="S42" s="22">
        <f t="shared" si="17"/>
        <v>86821.481999999989</v>
      </c>
      <c r="T42" s="236">
        <v>1.5</v>
      </c>
      <c r="U42" s="12">
        <f t="shared" si="16"/>
        <v>130232.22299999998</v>
      </c>
      <c r="V42" s="210">
        <v>1.71</v>
      </c>
      <c r="W42" s="211">
        <f>H42*V42</f>
        <v>134967.94019999998</v>
      </c>
      <c r="X42" s="170">
        <f>(W42*1.1+(L42+N42+P42+R42))*T42</f>
        <v>222697.10132999998</v>
      </c>
    </row>
    <row r="43" spans="1:27" ht="20.399999999999999">
      <c r="A43" s="164">
        <v>4</v>
      </c>
      <c r="B43" s="152" t="s">
        <v>283</v>
      </c>
      <c r="C43" s="78" t="s">
        <v>31</v>
      </c>
      <c r="D43" s="17" t="s">
        <v>408</v>
      </c>
      <c r="E43" s="22"/>
      <c r="F43" s="61">
        <v>17697</v>
      </c>
      <c r="G43" s="17">
        <v>4.71</v>
      </c>
      <c r="H43" s="22">
        <f t="shared" si="10"/>
        <v>83352.87</v>
      </c>
      <c r="I43" s="22">
        <v>10</v>
      </c>
      <c r="J43" s="22">
        <f t="shared" si="11"/>
        <v>8335.2870000000003</v>
      </c>
      <c r="K43" s="22"/>
      <c r="L43" s="12">
        <f t="shared" si="12"/>
        <v>0</v>
      </c>
      <c r="M43" s="22"/>
      <c r="N43" s="12">
        <f t="shared" si="13"/>
        <v>0</v>
      </c>
      <c r="O43" s="12"/>
      <c r="P43" s="12">
        <f t="shared" si="14"/>
        <v>0</v>
      </c>
      <c r="Q43" s="22"/>
      <c r="R43" s="22">
        <f t="shared" si="15"/>
        <v>0</v>
      </c>
      <c r="S43" s="22">
        <f t="shared" si="17"/>
        <v>91688.156999999992</v>
      </c>
      <c r="T43" s="236">
        <v>1</v>
      </c>
      <c r="U43" s="12">
        <f t="shared" si="16"/>
        <v>91688.156999999992</v>
      </c>
      <c r="V43" s="210">
        <v>1.71</v>
      </c>
      <c r="W43" s="211">
        <f>H43*V43</f>
        <v>142533.40769999998</v>
      </c>
      <c r="X43" s="170">
        <f>(W43*1.1+(L43+N43+P43+R43))*T43</f>
        <v>156786.74846999999</v>
      </c>
    </row>
    <row r="44" spans="1:27">
      <c r="A44" s="164">
        <v>5</v>
      </c>
      <c r="B44" s="152" t="s">
        <v>433</v>
      </c>
      <c r="C44" s="78" t="s">
        <v>31</v>
      </c>
      <c r="D44" s="17" t="s">
        <v>408</v>
      </c>
      <c r="E44" s="22"/>
      <c r="F44" s="61">
        <v>17697</v>
      </c>
      <c r="G44" s="17">
        <v>4.71</v>
      </c>
      <c r="H44" s="22">
        <f t="shared" si="10"/>
        <v>83352.87</v>
      </c>
      <c r="I44" s="22">
        <v>10</v>
      </c>
      <c r="J44" s="22">
        <f t="shared" si="11"/>
        <v>8335.2870000000003</v>
      </c>
      <c r="K44" s="22"/>
      <c r="L44" s="12">
        <f t="shared" si="12"/>
        <v>0</v>
      </c>
      <c r="M44" s="22"/>
      <c r="N44" s="12">
        <f t="shared" si="13"/>
        <v>0</v>
      </c>
      <c r="O44" s="12"/>
      <c r="P44" s="12">
        <f t="shared" si="14"/>
        <v>0</v>
      </c>
      <c r="Q44" s="22"/>
      <c r="R44" s="22">
        <f t="shared" si="15"/>
        <v>0</v>
      </c>
      <c r="S44" s="22">
        <f t="shared" si="17"/>
        <v>91688.156999999992</v>
      </c>
      <c r="T44" s="236">
        <v>1.5</v>
      </c>
      <c r="U44" s="12">
        <f t="shared" si="16"/>
        <v>137532.23549999998</v>
      </c>
      <c r="V44" s="210">
        <v>1.71</v>
      </c>
      <c r="W44" s="211">
        <f>H44*V44</f>
        <v>142533.40769999998</v>
      </c>
      <c r="X44" s="170">
        <f>(W44*1.1+(L44+N44+P44+R44))*T44</f>
        <v>235180.12270499999</v>
      </c>
    </row>
    <row r="45" spans="1:27">
      <c r="A45" s="164">
        <v>6</v>
      </c>
      <c r="B45" s="152" t="s">
        <v>433</v>
      </c>
      <c r="C45" s="78" t="s">
        <v>31</v>
      </c>
      <c r="D45" s="248" t="s">
        <v>464</v>
      </c>
      <c r="E45" s="22"/>
      <c r="F45" s="61">
        <v>17697</v>
      </c>
      <c r="G45" s="17">
        <v>4.6100000000000003</v>
      </c>
      <c r="H45" s="22">
        <f t="shared" si="10"/>
        <v>81583.170000000013</v>
      </c>
      <c r="I45" s="22">
        <v>10</v>
      </c>
      <c r="J45" s="22">
        <f t="shared" si="11"/>
        <v>8158.3170000000018</v>
      </c>
      <c r="K45" s="22"/>
      <c r="L45" s="12">
        <f t="shared" si="12"/>
        <v>0</v>
      </c>
      <c r="M45" s="22"/>
      <c r="N45" s="12">
        <f t="shared" si="13"/>
        <v>0</v>
      </c>
      <c r="O45" s="12"/>
      <c r="P45" s="12">
        <f t="shared" si="14"/>
        <v>0</v>
      </c>
      <c r="Q45" s="22"/>
      <c r="R45" s="22">
        <f t="shared" si="15"/>
        <v>0</v>
      </c>
      <c r="S45" s="22">
        <f t="shared" si="17"/>
        <v>89741.487000000008</v>
      </c>
      <c r="T45" s="236">
        <v>0.5</v>
      </c>
      <c r="U45" s="12">
        <f t="shared" si="16"/>
        <v>44870.743500000004</v>
      </c>
      <c r="V45" s="210">
        <v>1.71</v>
      </c>
      <c r="W45" s="211">
        <f>H45*V45</f>
        <v>139507.22070000001</v>
      </c>
      <c r="X45" s="170">
        <f>(W45*1.1+(L45+N45+P45+R45))*T45</f>
        <v>76728.971385000012</v>
      </c>
    </row>
    <row r="46" spans="1:27" ht="20.399999999999999">
      <c r="A46" s="164">
        <v>7</v>
      </c>
      <c r="B46" s="152" t="s">
        <v>182</v>
      </c>
      <c r="C46" s="78" t="s">
        <v>31</v>
      </c>
      <c r="D46" s="248" t="s">
        <v>463</v>
      </c>
      <c r="E46" s="22"/>
      <c r="F46" s="61">
        <v>17697</v>
      </c>
      <c r="G46" s="17">
        <v>4.2300000000000004</v>
      </c>
      <c r="H46" s="22">
        <f t="shared" si="10"/>
        <v>74858.310000000012</v>
      </c>
      <c r="I46" s="22">
        <v>10</v>
      </c>
      <c r="J46" s="22">
        <f t="shared" si="11"/>
        <v>7485.831000000001</v>
      </c>
      <c r="K46" s="22"/>
      <c r="L46" s="12">
        <f t="shared" si="12"/>
        <v>0</v>
      </c>
      <c r="M46" s="22"/>
      <c r="N46" s="12">
        <f t="shared" si="13"/>
        <v>0</v>
      </c>
      <c r="O46" s="12"/>
      <c r="P46" s="12">
        <f t="shared" si="14"/>
        <v>0</v>
      </c>
      <c r="Q46" s="22"/>
      <c r="R46" s="22">
        <f t="shared" si="15"/>
        <v>0</v>
      </c>
      <c r="S46" s="22">
        <f t="shared" si="17"/>
        <v>82344.141000000018</v>
      </c>
      <c r="T46" s="236">
        <v>1</v>
      </c>
      <c r="U46" s="12">
        <f t="shared" si="16"/>
        <v>82344.141000000018</v>
      </c>
      <c r="V46" s="210">
        <v>1.71</v>
      </c>
      <c r="W46" s="211">
        <f>H46*V46</f>
        <v>128007.71010000001</v>
      </c>
      <c r="X46" s="170">
        <f>(W46*1.1+(L46+N46+P46+R46))*T46</f>
        <v>140808.48111000002</v>
      </c>
    </row>
    <row r="47" spans="1:27" ht="18" customHeight="1">
      <c r="A47" s="164">
        <v>8</v>
      </c>
      <c r="B47" s="152" t="s">
        <v>183</v>
      </c>
      <c r="C47" s="206" t="s">
        <v>35</v>
      </c>
      <c r="D47" s="17" t="s">
        <v>378</v>
      </c>
      <c r="E47" s="22"/>
      <c r="F47" s="61">
        <v>17697</v>
      </c>
      <c r="G47" s="17">
        <v>3.16</v>
      </c>
      <c r="H47" s="22">
        <f t="shared" si="10"/>
        <v>55922.520000000004</v>
      </c>
      <c r="I47" s="22">
        <v>10</v>
      </c>
      <c r="J47" s="22">
        <f t="shared" si="11"/>
        <v>5592.2520000000004</v>
      </c>
      <c r="K47" s="22"/>
      <c r="L47" s="12">
        <f t="shared" si="12"/>
        <v>0</v>
      </c>
      <c r="M47" s="22"/>
      <c r="N47" s="12">
        <f t="shared" si="13"/>
        <v>0</v>
      </c>
      <c r="O47" s="12"/>
      <c r="P47" s="12">
        <f t="shared" si="14"/>
        <v>0</v>
      </c>
      <c r="Q47" s="22"/>
      <c r="R47" s="22">
        <f t="shared" si="15"/>
        <v>0</v>
      </c>
      <c r="S47" s="22">
        <f t="shared" si="17"/>
        <v>61514.772000000004</v>
      </c>
      <c r="T47" s="236">
        <v>1</v>
      </c>
      <c r="U47" s="12">
        <f t="shared" si="16"/>
        <v>61514.772000000004</v>
      </c>
      <c r="V47" s="210">
        <v>1.71</v>
      </c>
      <c r="W47" s="211">
        <f>H47*V47</f>
        <v>95627.5092</v>
      </c>
      <c r="X47" s="170">
        <f>(W47*1.1+(L47+N47+P47+R47))*T47</f>
        <v>105190.26012000001</v>
      </c>
    </row>
    <row r="48" spans="1:27" ht="18" customHeight="1">
      <c r="A48" s="164"/>
      <c r="B48" s="107" t="s">
        <v>34</v>
      </c>
      <c r="C48" s="23"/>
      <c r="D48" s="9"/>
      <c r="E48" s="55"/>
      <c r="F48" s="61"/>
      <c r="G48" s="16"/>
      <c r="H48" s="22"/>
      <c r="I48" s="22"/>
      <c r="J48" s="22"/>
      <c r="K48" s="22"/>
      <c r="L48" s="12"/>
      <c r="M48" s="22"/>
      <c r="N48" s="12"/>
      <c r="O48" s="12"/>
      <c r="P48" s="12"/>
      <c r="Q48" s="22"/>
      <c r="R48" s="22"/>
      <c r="S48" s="22"/>
      <c r="T48" s="80">
        <f>SUM(T39:T47)</f>
        <v>9.75</v>
      </c>
      <c r="U48" s="24">
        <f>SUM(U39:U47)</f>
        <v>867192.81824999989</v>
      </c>
      <c r="V48" s="19"/>
      <c r="W48" s="375"/>
      <c r="X48" s="24">
        <f>SUM(X39:X47)</f>
        <v>1482899.7192075001</v>
      </c>
      <c r="Y48" s="378"/>
      <c r="Z48" s="379"/>
      <c r="AA48" s="243"/>
    </row>
    <row r="49" spans="1:27">
      <c r="A49" s="191"/>
      <c r="B49" s="123"/>
      <c r="C49" s="400"/>
      <c r="D49" s="400"/>
      <c r="E49" s="400"/>
      <c r="F49" s="400"/>
      <c r="G49" s="400"/>
      <c r="H49" s="400"/>
      <c r="I49" s="189"/>
      <c r="J49" s="189"/>
      <c r="K49" s="189"/>
      <c r="L49" s="159"/>
      <c r="M49" s="189"/>
      <c r="N49" s="159"/>
      <c r="O49" s="159"/>
      <c r="P49" s="159"/>
      <c r="Q49" s="189"/>
      <c r="R49" s="189"/>
      <c r="S49" s="189"/>
      <c r="T49" s="190"/>
      <c r="U49" s="190"/>
      <c r="V49" s="21"/>
      <c r="W49" s="368"/>
      <c r="X49" s="21"/>
      <c r="Z49" s="214"/>
      <c r="AA49" s="244"/>
    </row>
    <row r="50" spans="1:27">
      <c r="A50" s="191"/>
      <c r="B50" s="192"/>
      <c r="C50" s="357" t="s">
        <v>435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159"/>
      <c r="Q50" s="189"/>
      <c r="R50" s="189"/>
      <c r="S50" s="189"/>
      <c r="T50" s="190"/>
      <c r="U50" s="159"/>
      <c r="V50" s="21"/>
      <c r="W50" s="368"/>
      <c r="X50" s="21"/>
    </row>
    <row r="51" spans="1:27" ht="40.799999999999997">
      <c r="A51" s="164">
        <v>1</v>
      </c>
      <c r="B51" s="39" t="s">
        <v>184</v>
      </c>
      <c r="C51" s="82" t="s">
        <v>31</v>
      </c>
      <c r="D51" s="16" t="s">
        <v>465</v>
      </c>
      <c r="E51" s="55"/>
      <c r="F51" s="61">
        <v>17697</v>
      </c>
      <c r="G51" s="17">
        <v>4.51</v>
      </c>
      <c r="H51" s="22">
        <f t="shared" ref="H51:H58" si="18">F51*G51</f>
        <v>79813.47</v>
      </c>
      <c r="I51" s="22">
        <v>10</v>
      </c>
      <c r="J51" s="22">
        <f t="shared" ref="J51:J58" si="19">I51*H51/100</f>
        <v>7981.3469999999998</v>
      </c>
      <c r="K51" s="22"/>
      <c r="L51" s="12">
        <f t="shared" ref="L51:L58" si="20">K51*F51/100</f>
        <v>0</v>
      </c>
      <c r="M51" s="22"/>
      <c r="N51" s="12">
        <f t="shared" ref="N51:N58" si="21">M51*F51/100</f>
        <v>0</v>
      </c>
      <c r="O51" s="12"/>
      <c r="P51" s="12">
        <f t="shared" ref="P51:P58" si="22">F51*O51/100</f>
        <v>0</v>
      </c>
      <c r="Q51" s="22"/>
      <c r="R51" s="22">
        <f t="shared" ref="R51:R58" si="23">Q51*F51/100</f>
        <v>0</v>
      </c>
      <c r="S51" s="22">
        <f t="shared" ref="S51:S58" si="24">H51+J51+L51+N51+P51+R51+R51</f>
        <v>87794.816999999995</v>
      </c>
      <c r="T51" s="236">
        <v>1.75</v>
      </c>
      <c r="U51" s="12">
        <f t="shared" ref="U51:U58" si="25">S51*T51</f>
        <v>153640.92974999998</v>
      </c>
      <c r="V51" s="210">
        <v>1.71</v>
      </c>
      <c r="W51" s="211">
        <f>H51*V51</f>
        <v>136481.0337</v>
      </c>
      <c r="X51" s="170">
        <f>(W51*1.1+(L51+N51+P51+R51))*T51</f>
        <v>262725.98987250007</v>
      </c>
    </row>
    <row r="52" spans="1:27" ht="40.799999999999997">
      <c r="A52" s="164">
        <v>2</v>
      </c>
      <c r="B52" s="39" t="s">
        <v>184</v>
      </c>
      <c r="C52" s="82" t="s">
        <v>31</v>
      </c>
      <c r="D52" s="16" t="s">
        <v>466</v>
      </c>
      <c r="E52" s="55"/>
      <c r="F52" s="61">
        <v>17697</v>
      </c>
      <c r="G52" s="17">
        <v>4.6100000000000003</v>
      </c>
      <c r="H52" s="22">
        <f t="shared" si="18"/>
        <v>81583.170000000013</v>
      </c>
      <c r="I52" s="22">
        <v>10</v>
      </c>
      <c r="J52" s="22">
        <f t="shared" si="19"/>
        <v>8158.3170000000018</v>
      </c>
      <c r="K52" s="22"/>
      <c r="L52" s="12">
        <f t="shared" si="20"/>
        <v>0</v>
      </c>
      <c r="M52" s="22"/>
      <c r="N52" s="12">
        <f t="shared" si="21"/>
        <v>0</v>
      </c>
      <c r="O52" s="12"/>
      <c r="P52" s="12">
        <f t="shared" si="22"/>
        <v>0</v>
      </c>
      <c r="Q52" s="22"/>
      <c r="R52" s="22">
        <f t="shared" si="23"/>
        <v>0</v>
      </c>
      <c r="S52" s="22">
        <f t="shared" si="24"/>
        <v>89741.487000000008</v>
      </c>
      <c r="T52" s="236">
        <v>0.5</v>
      </c>
      <c r="U52" s="12">
        <f t="shared" si="25"/>
        <v>44870.743500000004</v>
      </c>
      <c r="V52" s="210">
        <v>1.71</v>
      </c>
      <c r="W52" s="211">
        <f>H52*V52</f>
        <v>139507.22070000001</v>
      </c>
      <c r="X52" s="170">
        <f>(W52*1.1+(L52+N52+P52+R52))*T52</f>
        <v>76728.971385000012</v>
      </c>
    </row>
    <row r="53" spans="1:27" ht="40.799999999999997">
      <c r="A53" s="164">
        <v>3</v>
      </c>
      <c r="B53" s="39" t="s">
        <v>184</v>
      </c>
      <c r="C53" s="82" t="s">
        <v>31</v>
      </c>
      <c r="D53" s="16" t="s">
        <v>467</v>
      </c>
      <c r="E53" s="55"/>
      <c r="F53" s="61">
        <v>17697</v>
      </c>
      <c r="G53" s="17">
        <v>4.1900000000000004</v>
      </c>
      <c r="H53" s="22">
        <f>F53*G53</f>
        <v>74150.430000000008</v>
      </c>
      <c r="I53" s="22">
        <v>10</v>
      </c>
      <c r="J53" s="22">
        <f>I53*H53/100</f>
        <v>7415.0430000000006</v>
      </c>
      <c r="K53" s="22"/>
      <c r="L53" s="12">
        <f>K53*F53/100</f>
        <v>0</v>
      </c>
      <c r="M53" s="22"/>
      <c r="N53" s="12">
        <f>M53*F53/100</f>
        <v>0</v>
      </c>
      <c r="O53" s="12"/>
      <c r="P53" s="12">
        <f>F53*O53/100</f>
        <v>0</v>
      </c>
      <c r="Q53" s="22"/>
      <c r="R53" s="22">
        <f>Q53*F53/100</f>
        <v>0</v>
      </c>
      <c r="S53" s="22">
        <f>H53+J53+L53+N53+P53+R53+R53</f>
        <v>81565.473000000013</v>
      </c>
      <c r="T53" s="236">
        <v>0.5</v>
      </c>
      <c r="U53" s="12">
        <f>S53*T53</f>
        <v>40782.736500000006</v>
      </c>
      <c r="V53" s="210">
        <v>1.71</v>
      </c>
      <c r="W53" s="211">
        <f>H53*V53</f>
        <v>126797.23530000001</v>
      </c>
      <c r="X53" s="170">
        <f>(W53*1.1+(L53+N53+P53+R53))*T53</f>
        <v>69738.479415000009</v>
      </c>
    </row>
    <row r="54" spans="1:27" ht="40.799999999999997">
      <c r="A54" s="164">
        <v>4</v>
      </c>
      <c r="B54" s="39" t="s">
        <v>184</v>
      </c>
      <c r="C54" s="82" t="s">
        <v>31</v>
      </c>
      <c r="D54" s="16" t="s">
        <v>98</v>
      </c>
      <c r="E54" s="55"/>
      <c r="F54" s="61">
        <v>17697</v>
      </c>
      <c r="G54" s="17">
        <v>4.43</v>
      </c>
      <c r="H54" s="22">
        <f t="shared" si="18"/>
        <v>78397.709999999992</v>
      </c>
      <c r="I54" s="22">
        <v>10</v>
      </c>
      <c r="J54" s="22">
        <f t="shared" si="19"/>
        <v>7839.7709999999988</v>
      </c>
      <c r="K54" s="22"/>
      <c r="L54" s="12">
        <v>0</v>
      </c>
      <c r="M54" s="22"/>
      <c r="N54" s="12">
        <v>0</v>
      </c>
      <c r="O54" s="12"/>
      <c r="P54" s="12">
        <v>0</v>
      </c>
      <c r="Q54" s="22"/>
      <c r="R54" s="22">
        <v>0</v>
      </c>
      <c r="S54" s="22">
        <f t="shared" si="24"/>
        <v>86237.480999999985</v>
      </c>
      <c r="T54" s="236">
        <v>1.25</v>
      </c>
      <c r="U54" s="12">
        <f t="shared" si="25"/>
        <v>107796.85124999998</v>
      </c>
      <c r="V54" s="210">
        <v>1.71</v>
      </c>
      <c r="W54" s="211">
        <f>H54*V54</f>
        <v>134060.08409999998</v>
      </c>
      <c r="X54" s="170">
        <f>(W54*1.1+(L54+N54+P54+R54))*T54</f>
        <v>184332.61563749998</v>
      </c>
    </row>
    <row r="55" spans="1:27" ht="30.6">
      <c r="A55" s="164">
        <v>5</v>
      </c>
      <c r="B55" s="39" t="s">
        <v>294</v>
      </c>
      <c r="C55" s="82" t="s">
        <v>31</v>
      </c>
      <c r="D55" s="16" t="s">
        <v>434</v>
      </c>
      <c r="E55" s="55"/>
      <c r="F55" s="61">
        <v>17697</v>
      </c>
      <c r="G55" s="17">
        <v>4.43</v>
      </c>
      <c r="H55" s="22">
        <f>F55*G55</f>
        <v>78397.709999999992</v>
      </c>
      <c r="I55" s="22">
        <v>10</v>
      </c>
      <c r="J55" s="22">
        <f>I55*H55/100</f>
        <v>7839.7709999999988</v>
      </c>
      <c r="K55" s="22"/>
      <c r="L55" s="12">
        <f>K55*F55/100</f>
        <v>0</v>
      </c>
      <c r="M55" s="22"/>
      <c r="N55" s="12">
        <f>M55*F55/100</f>
        <v>0</v>
      </c>
      <c r="O55" s="12"/>
      <c r="P55" s="12">
        <f>F55*O55/100</f>
        <v>0</v>
      </c>
      <c r="Q55" s="22"/>
      <c r="R55" s="22">
        <f>Q55*F55/100</f>
        <v>0</v>
      </c>
      <c r="S55" s="22">
        <f>H55+J55+L55+N55+P55+R55+R55</f>
        <v>86237.480999999985</v>
      </c>
      <c r="T55" s="236">
        <v>0.5</v>
      </c>
      <c r="U55" s="12">
        <f>S55*T55</f>
        <v>43118.740499999993</v>
      </c>
      <c r="V55" s="210">
        <v>1.71</v>
      </c>
      <c r="W55" s="211">
        <f>H55*V55</f>
        <v>134060.08409999998</v>
      </c>
      <c r="X55" s="170">
        <f>(W55*1.1+(L55+N55+P55+R55))*T55</f>
        <v>73733.046254999994</v>
      </c>
    </row>
    <row r="56" spans="1:27" ht="30.6">
      <c r="A56" s="164">
        <v>6</v>
      </c>
      <c r="B56" s="39" t="s">
        <v>294</v>
      </c>
      <c r="C56" s="82" t="s">
        <v>31</v>
      </c>
      <c r="D56" s="16" t="s">
        <v>468</v>
      </c>
      <c r="E56" s="55"/>
      <c r="F56" s="61">
        <v>17697</v>
      </c>
      <c r="G56" s="17">
        <v>4.43</v>
      </c>
      <c r="H56" s="22">
        <f>F56*G56</f>
        <v>78397.709999999992</v>
      </c>
      <c r="I56" s="22">
        <v>10</v>
      </c>
      <c r="J56" s="22">
        <f>I56*H56/100</f>
        <v>7839.7709999999988</v>
      </c>
      <c r="K56" s="22"/>
      <c r="L56" s="12">
        <f>K56*F56/100</f>
        <v>0</v>
      </c>
      <c r="M56" s="22"/>
      <c r="N56" s="12">
        <f>M56*F56/100</f>
        <v>0</v>
      </c>
      <c r="O56" s="12"/>
      <c r="P56" s="12">
        <f>F56*O56/100</f>
        <v>0</v>
      </c>
      <c r="Q56" s="22"/>
      <c r="R56" s="22">
        <f>Q56*F56/100</f>
        <v>0</v>
      </c>
      <c r="S56" s="22">
        <f>H56+J56+L56+N56+P56+R56+R56</f>
        <v>86237.480999999985</v>
      </c>
      <c r="T56" s="236">
        <v>0.25</v>
      </c>
      <c r="U56" s="12">
        <f>S56*T56</f>
        <v>21559.370249999996</v>
      </c>
      <c r="V56" s="210">
        <v>1.71</v>
      </c>
      <c r="W56" s="211">
        <f>H56*V56</f>
        <v>134060.08409999998</v>
      </c>
      <c r="X56" s="170">
        <f>(W56*1.1+(L56+N56+P56+R56))*T56</f>
        <v>36866.523127499997</v>
      </c>
    </row>
    <row r="57" spans="1:27" ht="19.8" customHeight="1">
      <c r="A57" s="164">
        <v>7</v>
      </c>
      <c r="B57" s="32" t="s">
        <v>185</v>
      </c>
      <c r="C57" s="81" t="s">
        <v>35</v>
      </c>
      <c r="D57" s="16" t="s">
        <v>752</v>
      </c>
      <c r="E57" s="55"/>
      <c r="F57" s="61">
        <v>17697</v>
      </c>
      <c r="G57" s="380">
        <v>2.94</v>
      </c>
      <c r="H57" s="22">
        <f t="shared" si="18"/>
        <v>52029.18</v>
      </c>
      <c r="I57" s="22">
        <v>10</v>
      </c>
      <c r="J57" s="22">
        <f t="shared" si="19"/>
        <v>5202.9179999999997</v>
      </c>
      <c r="K57" s="22"/>
      <c r="L57" s="12">
        <f t="shared" si="20"/>
        <v>0</v>
      </c>
      <c r="M57" s="22"/>
      <c r="N57" s="12">
        <f t="shared" si="21"/>
        <v>0</v>
      </c>
      <c r="O57" s="12"/>
      <c r="P57" s="12">
        <f t="shared" si="22"/>
        <v>0</v>
      </c>
      <c r="Q57" s="22"/>
      <c r="R57" s="22">
        <f t="shared" si="23"/>
        <v>0</v>
      </c>
      <c r="S57" s="22">
        <f t="shared" si="24"/>
        <v>57232.097999999998</v>
      </c>
      <c r="T57" s="236">
        <v>1</v>
      </c>
      <c r="U57" s="12">
        <f t="shared" si="25"/>
        <v>57232.097999999998</v>
      </c>
      <c r="V57" s="210">
        <v>1.71</v>
      </c>
      <c r="W57" s="211">
        <f>H57*V57</f>
        <v>88969.897799999992</v>
      </c>
      <c r="X57" s="170">
        <f>(W57*1.1+(L57+N57+P57+R57))*T57</f>
        <v>97866.887579999995</v>
      </c>
    </row>
    <row r="58" spans="1:27">
      <c r="A58" s="164">
        <v>8</v>
      </c>
      <c r="B58" s="32" t="s">
        <v>185</v>
      </c>
      <c r="C58" s="81" t="s">
        <v>35</v>
      </c>
      <c r="D58" s="16" t="s">
        <v>98</v>
      </c>
      <c r="E58" s="55"/>
      <c r="F58" s="61">
        <v>17697</v>
      </c>
      <c r="G58" s="17">
        <v>3.12</v>
      </c>
      <c r="H58" s="22">
        <f t="shared" si="18"/>
        <v>55214.64</v>
      </c>
      <c r="I58" s="22">
        <v>10</v>
      </c>
      <c r="J58" s="22">
        <f t="shared" si="19"/>
        <v>5521.4639999999999</v>
      </c>
      <c r="K58" s="22"/>
      <c r="L58" s="12">
        <f t="shared" si="20"/>
        <v>0</v>
      </c>
      <c r="M58" s="22"/>
      <c r="N58" s="12">
        <f t="shared" si="21"/>
        <v>0</v>
      </c>
      <c r="O58" s="12"/>
      <c r="P58" s="12">
        <f t="shared" si="22"/>
        <v>0</v>
      </c>
      <c r="Q58" s="22"/>
      <c r="R58" s="22">
        <f t="shared" si="23"/>
        <v>0</v>
      </c>
      <c r="S58" s="22">
        <f t="shared" si="24"/>
        <v>60736.103999999999</v>
      </c>
      <c r="T58" s="236">
        <v>3.25</v>
      </c>
      <c r="U58" s="12">
        <f t="shared" si="25"/>
        <v>197392.33799999999</v>
      </c>
      <c r="V58" s="210">
        <v>1.71</v>
      </c>
      <c r="W58" s="211">
        <f>H58*V58</f>
        <v>94417.034400000004</v>
      </c>
      <c r="X58" s="170">
        <f>(W58*1.1+(L58+N58+P58+R58))*T58</f>
        <v>337540.89798000007</v>
      </c>
    </row>
    <row r="59" spans="1:27">
      <c r="A59" s="164"/>
      <c r="B59" s="107" t="s">
        <v>34</v>
      </c>
      <c r="C59" s="23"/>
      <c r="D59" s="9"/>
      <c r="E59" s="55"/>
      <c r="F59" s="61"/>
      <c r="G59" s="16"/>
      <c r="H59" s="22"/>
      <c r="I59" s="22"/>
      <c r="J59" s="22"/>
      <c r="K59" s="22"/>
      <c r="L59" s="12"/>
      <c r="M59" s="22"/>
      <c r="N59" s="12"/>
      <c r="O59" s="12"/>
      <c r="P59" s="12"/>
      <c r="Q59" s="22"/>
      <c r="R59" s="22"/>
      <c r="S59" s="22"/>
      <c r="T59" s="80">
        <f>SUM(T51:T58)</f>
        <v>9</v>
      </c>
      <c r="U59" s="24">
        <f>SUM(U51:U58)</f>
        <v>666393.80774999992</v>
      </c>
      <c r="V59" s="19"/>
      <c r="W59" s="375"/>
      <c r="X59" s="24">
        <f>SUM(X51:X58)</f>
        <v>1139533.4112525</v>
      </c>
    </row>
    <row r="60" spans="1:27">
      <c r="A60" s="191"/>
      <c r="B60" s="192"/>
      <c r="C60" s="192"/>
      <c r="D60" s="193"/>
      <c r="E60" s="151"/>
      <c r="F60" s="15"/>
      <c r="G60" s="202"/>
      <c r="H60" s="189"/>
      <c r="I60" s="189"/>
      <c r="J60" s="189"/>
      <c r="K60" s="189"/>
      <c r="L60" s="159"/>
      <c r="M60" s="189"/>
      <c r="N60" s="159"/>
      <c r="O60" s="159"/>
      <c r="P60" s="159"/>
      <c r="Q60" s="189"/>
      <c r="R60" s="189"/>
      <c r="S60" s="189"/>
      <c r="T60" s="190">
        <v>9</v>
      </c>
      <c r="U60" s="159"/>
      <c r="V60" s="21"/>
      <c r="W60" s="368"/>
      <c r="X60" s="21"/>
    </row>
    <row r="61" spans="1:27">
      <c r="A61" s="191"/>
      <c r="B61" s="192"/>
      <c r="C61" s="357" t="s">
        <v>186</v>
      </c>
      <c r="D61" s="357"/>
      <c r="E61" s="357"/>
      <c r="F61" s="357"/>
      <c r="G61" s="357"/>
      <c r="H61" s="357"/>
      <c r="I61" s="357"/>
      <c r="J61" s="357"/>
      <c r="K61" s="189"/>
      <c r="L61" s="159"/>
      <c r="M61" s="189"/>
      <c r="N61" s="159"/>
      <c r="O61" s="159"/>
      <c r="P61" s="159"/>
      <c r="Q61" s="189"/>
      <c r="R61" s="189"/>
      <c r="S61" s="189"/>
      <c r="T61" s="190"/>
      <c r="U61" s="159"/>
      <c r="V61" s="21"/>
      <c r="W61" s="368"/>
      <c r="X61" s="21"/>
    </row>
    <row r="62" spans="1:27" ht="30.6">
      <c r="A62" s="164">
        <v>1</v>
      </c>
      <c r="B62" s="39" t="s">
        <v>187</v>
      </c>
      <c r="C62" s="82" t="s">
        <v>31</v>
      </c>
      <c r="D62" s="16" t="s">
        <v>469</v>
      </c>
      <c r="E62" s="55"/>
      <c r="F62" s="61">
        <v>17697</v>
      </c>
      <c r="G62" s="16">
        <v>4.83</v>
      </c>
      <c r="H62" s="22">
        <f t="shared" ref="H62:H127" si="26">F62*G62</f>
        <v>85476.51</v>
      </c>
      <c r="I62" s="22">
        <v>10</v>
      </c>
      <c r="J62" s="22">
        <f t="shared" ref="J62:J127" si="27">I62*H62/100</f>
        <v>8547.6509999999998</v>
      </c>
      <c r="K62" s="22"/>
      <c r="L62" s="12">
        <f t="shared" ref="L62:L127" si="28">K62*F62/100</f>
        <v>0</v>
      </c>
      <c r="M62" s="22"/>
      <c r="N62" s="12">
        <f t="shared" ref="N62:N127" si="29">M62*F62/100</f>
        <v>0</v>
      </c>
      <c r="O62" s="12"/>
      <c r="P62" s="12">
        <f t="shared" ref="P62:P127" si="30">F62*O62/100</f>
        <v>0</v>
      </c>
      <c r="Q62" s="22"/>
      <c r="R62" s="22">
        <f t="shared" ref="R62:R127" si="31">Q62*F62/100</f>
        <v>0</v>
      </c>
      <c r="S62" s="22">
        <f t="shared" ref="S62:S127" si="32">H62+J62+L62+N62+P62+R62</f>
        <v>94024.160999999993</v>
      </c>
      <c r="T62" s="236">
        <v>1</v>
      </c>
      <c r="U62" s="12">
        <f t="shared" ref="U62:U127" si="33">S62*T62</f>
        <v>94024.160999999993</v>
      </c>
      <c r="V62" s="210">
        <v>1.71</v>
      </c>
      <c r="W62" s="211">
        <f>H62*V62</f>
        <v>146164.8321</v>
      </c>
      <c r="X62" s="170">
        <f>(W62*1.1+(L62+N62+P62+R62))*T62</f>
        <v>160781.31531000001</v>
      </c>
    </row>
    <row r="63" spans="1:27" s="13" customFormat="1" ht="30.6">
      <c r="A63" s="164">
        <v>3</v>
      </c>
      <c r="B63" s="39" t="s">
        <v>188</v>
      </c>
      <c r="C63" s="82" t="s">
        <v>31</v>
      </c>
      <c r="D63" s="16" t="s">
        <v>169</v>
      </c>
      <c r="E63" s="55"/>
      <c r="F63" s="61">
        <v>17697</v>
      </c>
      <c r="G63" s="16">
        <v>4.83</v>
      </c>
      <c r="H63" s="22">
        <f t="shared" si="26"/>
        <v>85476.51</v>
      </c>
      <c r="I63" s="22">
        <v>10</v>
      </c>
      <c r="J63" s="22">
        <f t="shared" si="27"/>
        <v>8547.6509999999998</v>
      </c>
      <c r="K63" s="22"/>
      <c r="L63" s="12">
        <f t="shared" si="28"/>
        <v>0</v>
      </c>
      <c r="M63" s="22"/>
      <c r="N63" s="12">
        <f t="shared" si="29"/>
        <v>0</v>
      </c>
      <c r="O63" s="12"/>
      <c r="P63" s="12">
        <f t="shared" si="30"/>
        <v>0</v>
      </c>
      <c r="Q63" s="22"/>
      <c r="R63" s="22">
        <f t="shared" si="31"/>
        <v>0</v>
      </c>
      <c r="S63" s="22">
        <f t="shared" si="32"/>
        <v>94024.160999999993</v>
      </c>
      <c r="T63" s="236">
        <v>1</v>
      </c>
      <c r="U63" s="12">
        <f t="shared" si="33"/>
        <v>94024.160999999993</v>
      </c>
      <c r="V63" s="210">
        <v>1.71</v>
      </c>
      <c r="W63" s="211">
        <f>H63*V63</f>
        <v>146164.8321</v>
      </c>
      <c r="X63" s="170">
        <f>(W63*1.1+(L63+N63+P63+R63))*T63</f>
        <v>160781.31531000001</v>
      </c>
    </row>
    <row r="64" spans="1:27" ht="20.399999999999999">
      <c r="A64" s="164">
        <v>4</v>
      </c>
      <c r="B64" s="152" t="s">
        <v>361</v>
      </c>
      <c r="C64" s="82" t="s">
        <v>30</v>
      </c>
      <c r="D64" s="16" t="s">
        <v>470</v>
      </c>
      <c r="E64" s="55"/>
      <c r="F64" s="61">
        <v>17697</v>
      </c>
      <c r="G64" s="16">
        <v>3.31</v>
      </c>
      <c r="H64" s="22">
        <f t="shared" si="26"/>
        <v>58577.07</v>
      </c>
      <c r="I64" s="22">
        <v>10</v>
      </c>
      <c r="J64" s="22">
        <f t="shared" si="27"/>
        <v>5857.7069999999994</v>
      </c>
      <c r="K64" s="22"/>
      <c r="L64" s="12">
        <f t="shared" si="28"/>
        <v>0</v>
      </c>
      <c r="M64" s="22"/>
      <c r="N64" s="12">
        <f t="shared" si="29"/>
        <v>0</v>
      </c>
      <c r="O64" s="12"/>
      <c r="P64" s="12">
        <f t="shared" si="30"/>
        <v>0</v>
      </c>
      <c r="Q64" s="22"/>
      <c r="R64" s="22">
        <f t="shared" si="31"/>
        <v>0</v>
      </c>
      <c r="S64" s="22">
        <f t="shared" si="32"/>
        <v>64434.777000000002</v>
      </c>
      <c r="T64" s="236">
        <v>1</v>
      </c>
      <c r="U64" s="12">
        <f t="shared" si="33"/>
        <v>64434.777000000002</v>
      </c>
      <c r="V64" s="210">
        <v>1.71</v>
      </c>
      <c r="W64" s="211">
        <f>H64*V64</f>
        <v>100166.78969999999</v>
      </c>
      <c r="X64" s="170">
        <f>(W64*1.1+(L64+N64+P64+R64))*T64</f>
        <v>110183.46867</v>
      </c>
    </row>
    <row r="65" spans="1:24" ht="31.2">
      <c r="A65" s="164">
        <v>5</v>
      </c>
      <c r="B65" s="163" t="s">
        <v>189</v>
      </c>
      <c r="C65" s="81" t="s">
        <v>30</v>
      </c>
      <c r="D65" s="16" t="s">
        <v>471</v>
      </c>
      <c r="E65" s="55"/>
      <c r="F65" s="61">
        <v>17697</v>
      </c>
      <c r="G65" s="16">
        <v>3.68</v>
      </c>
      <c r="H65" s="22">
        <f t="shared" si="26"/>
        <v>65124.960000000006</v>
      </c>
      <c r="I65" s="22">
        <v>10</v>
      </c>
      <c r="J65" s="22">
        <f t="shared" si="27"/>
        <v>6512.496000000001</v>
      </c>
      <c r="K65" s="22"/>
      <c r="L65" s="12">
        <f t="shared" si="28"/>
        <v>0</v>
      </c>
      <c r="M65" s="22"/>
      <c r="N65" s="12">
        <f t="shared" si="29"/>
        <v>0</v>
      </c>
      <c r="O65" s="12"/>
      <c r="P65" s="12">
        <f t="shared" si="30"/>
        <v>0</v>
      </c>
      <c r="Q65" s="22"/>
      <c r="R65" s="22">
        <f t="shared" si="31"/>
        <v>0</v>
      </c>
      <c r="S65" s="22">
        <f t="shared" si="32"/>
        <v>71637.456000000006</v>
      </c>
      <c r="T65" s="236">
        <v>1.5</v>
      </c>
      <c r="U65" s="12">
        <f t="shared" si="33"/>
        <v>107456.18400000001</v>
      </c>
      <c r="V65" s="210">
        <v>1.71</v>
      </c>
      <c r="W65" s="211">
        <f>H65*V65</f>
        <v>111363.68160000001</v>
      </c>
      <c r="X65" s="170">
        <f>(W65*1.1+(L65+N65+P65+R65))*T65</f>
        <v>183750.07464000004</v>
      </c>
    </row>
    <row r="66" spans="1:24" ht="21">
      <c r="A66" s="164">
        <v>6</v>
      </c>
      <c r="B66" s="163" t="s">
        <v>286</v>
      </c>
      <c r="C66" s="81" t="s">
        <v>30</v>
      </c>
      <c r="D66" s="16" t="s">
        <v>436</v>
      </c>
      <c r="E66" s="55"/>
      <c r="F66" s="61">
        <v>17697</v>
      </c>
      <c r="G66" s="16">
        <v>3.31</v>
      </c>
      <c r="H66" s="22">
        <f t="shared" si="26"/>
        <v>58577.07</v>
      </c>
      <c r="I66" s="22">
        <v>10</v>
      </c>
      <c r="J66" s="22">
        <f t="shared" si="27"/>
        <v>5857.7069999999994</v>
      </c>
      <c r="K66" s="22"/>
      <c r="L66" s="12">
        <f t="shared" si="28"/>
        <v>0</v>
      </c>
      <c r="M66" s="22"/>
      <c r="N66" s="12">
        <f t="shared" si="29"/>
        <v>0</v>
      </c>
      <c r="O66" s="12"/>
      <c r="P66" s="12">
        <f t="shared" si="30"/>
        <v>0</v>
      </c>
      <c r="Q66" s="22"/>
      <c r="R66" s="22">
        <f t="shared" si="31"/>
        <v>0</v>
      </c>
      <c r="S66" s="22">
        <f t="shared" si="32"/>
        <v>64434.777000000002</v>
      </c>
      <c r="T66" s="236">
        <v>1.5</v>
      </c>
      <c r="U66" s="12">
        <f t="shared" si="33"/>
        <v>96652.165500000003</v>
      </c>
      <c r="V66" s="210">
        <v>1.71</v>
      </c>
      <c r="W66" s="211">
        <f>H66*V66</f>
        <v>100166.78969999999</v>
      </c>
      <c r="X66" s="170">
        <f>(W66*1.1+(L66+N66+P66+R66))*T66</f>
        <v>165275.20300500002</v>
      </c>
    </row>
    <row r="67" spans="1:24">
      <c r="A67" s="164">
        <v>7</v>
      </c>
      <c r="B67" s="163" t="s">
        <v>324</v>
      </c>
      <c r="C67" s="81">
        <v>2</v>
      </c>
      <c r="D67" s="16"/>
      <c r="E67" s="55"/>
      <c r="F67" s="61">
        <v>17697</v>
      </c>
      <c r="G67" s="16">
        <v>2.81</v>
      </c>
      <c r="H67" s="22">
        <f t="shared" si="26"/>
        <v>49728.57</v>
      </c>
      <c r="I67" s="22">
        <v>10</v>
      </c>
      <c r="J67" s="22">
        <f t="shared" si="27"/>
        <v>4972.857</v>
      </c>
      <c r="K67" s="22"/>
      <c r="L67" s="12">
        <f t="shared" si="28"/>
        <v>0</v>
      </c>
      <c r="M67" s="22"/>
      <c r="N67" s="12">
        <f t="shared" si="29"/>
        <v>0</v>
      </c>
      <c r="O67" s="12"/>
      <c r="P67" s="12">
        <f t="shared" si="30"/>
        <v>0</v>
      </c>
      <c r="Q67" s="22"/>
      <c r="R67" s="22">
        <f t="shared" si="31"/>
        <v>0</v>
      </c>
      <c r="S67" s="22">
        <f t="shared" si="32"/>
        <v>54701.426999999996</v>
      </c>
      <c r="T67" s="236">
        <v>0.25</v>
      </c>
      <c r="U67" s="12">
        <f t="shared" si="33"/>
        <v>13675.356749999999</v>
      </c>
      <c r="V67" s="210">
        <v>1.71</v>
      </c>
      <c r="W67" s="211">
        <f>H67*V67</f>
        <v>85035.854699999996</v>
      </c>
      <c r="X67" s="170">
        <f>(W67*1.1+(L67+N67+P67+R67))*T67</f>
        <v>23384.8600425</v>
      </c>
    </row>
    <row r="68" spans="1:24">
      <c r="A68" s="164">
        <v>8</v>
      </c>
      <c r="B68" s="150" t="s">
        <v>747</v>
      </c>
      <c r="C68" s="82" t="s">
        <v>31</v>
      </c>
      <c r="D68" s="16" t="s">
        <v>748</v>
      </c>
      <c r="E68" s="55"/>
      <c r="F68" s="61">
        <v>17697</v>
      </c>
      <c r="G68" s="16">
        <v>4.71</v>
      </c>
      <c r="H68" s="22">
        <f t="shared" si="26"/>
        <v>83352.87</v>
      </c>
      <c r="I68" s="22">
        <v>10</v>
      </c>
      <c r="J68" s="22">
        <f t="shared" si="27"/>
        <v>8335.2870000000003</v>
      </c>
      <c r="K68" s="22"/>
      <c r="L68" s="12">
        <f t="shared" si="28"/>
        <v>0</v>
      </c>
      <c r="M68" s="22"/>
      <c r="N68" s="12">
        <f t="shared" si="29"/>
        <v>0</v>
      </c>
      <c r="O68" s="12"/>
      <c r="P68" s="12">
        <f t="shared" si="30"/>
        <v>0</v>
      </c>
      <c r="Q68" s="22"/>
      <c r="R68" s="22">
        <f t="shared" si="31"/>
        <v>0</v>
      </c>
      <c r="S68" s="22">
        <f t="shared" si="32"/>
        <v>91688.156999999992</v>
      </c>
      <c r="T68" s="236">
        <v>1.75</v>
      </c>
      <c r="U68" s="12">
        <f t="shared" si="33"/>
        <v>160454.27474999998</v>
      </c>
      <c r="V68" s="210">
        <v>1.71</v>
      </c>
      <c r="W68" s="211">
        <f>H68*V68</f>
        <v>142533.40769999998</v>
      </c>
      <c r="X68" s="170">
        <f>(W68*1.1+(L68+N68+P68+R68))*T68</f>
        <v>274376.80982249998</v>
      </c>
    </row>
    <row r="69" spans="1:24" ht="21">
      <c r="A69" s="164">
        <v>9</v>
      </c>
      <c r="B69" s="57" t="s">
        <v>191</v>
      </c>
      <c r="C69" s="82" t="s">
        <v>30</v>
      </c>
      <c r="D69" s="16" t="s">
        <v>472</v>
      </c>
      <c r="E69" s="55"/>
      <c r="F69" s="61">
        <v>17697</v>
      </c>
      <c r="G69" s="16">
        <v>3.43</v>
      </c>
      <c r="H69" s="22">
        <f t="shared" si="26"/>
        <v>60700.710000000006</v>
      </c>
      <c r="I69" s="22">
        <v>10</v>
      </c>
      <c r="J69" s="22">
        <f t="shared" si="27"/>
        <v>6070.0710000000008</v>
      </c>
      <c r="K69" s="22"/>
      <c r="L69" s="12">
        <f t="shared" si="28"/>
        <v>0</v>
      </c>
      <c r="M69" s="22"/>
      <c r="N69" s="12">
        <f t="shared" si="29"/>
        <v>0</v>
      </c>
      <c r="O69" s="12"/>
      <c r="P69" s="12">
        <f t="shared" si="30"/>
        <v>0</v>
      </c>
      <c r="Q69" s="22"/>
      <c r="R69" s="22">
        <f t="shared" si="31"/>
        <v>0</v>
      </c>
      <c r="S69" s="22">
        <f t="shared" si="32"/>
        <v>66770.781000000003</v>
      </c>
      <c r="T69" s="236">
        <v>1</v>
      </c>
      <c r="U69" s="12">
        <f t="shared" si="33"/>
        <v>66770.781000000003</v>
      </c>
      <c r="V69" s="210">
        <v>1.71</v>
      </c>
      <c r="W69" s="211">
        <f>H69*V69</f>
        <v>103798.21410000001</v>
      </c>
      <c r="X69" s="170">
        <f>(W69*1.1+(L69+N69+P69+R69))*T69</f>
        <v>114178.03551000002</v>
      </c>
    </row>
    <row r="70" spans="1:24" ht="21">
      <c r="A70" s="164">
        <v>10</v>
      </c>
      <c r="B70" s="163" t="s">
        <v>192</v>
      </c>
      <c r="C70" s="81">
        <v>2</v>
      </c>
      <c r="D70" s="16" t="s">
        <v>472</v>
      </c>
      <c r="E70" s="55"/>
      <c r="F70" s="61">
        <v>17697</v>
      </c>
      <c r="G70" s="16">
        <v>2.81</v>
      </c>
      <c r="H70" s="22">
        <f t="shared" si="26"/>
        <v>49728.57</v>
      </c>
      <c r="I70" s="22">
        <v>10</v>
      </c>
      <c r="J70" s="22">
        <f t="shared" si="27"/>
        <v>4972.857</v>
      </c>
      <c r="K70" s="22"/>
      <c r="L70" s="12">
        <f t="shared" si="28"/>
        <v>0</v>
      </c>
      <c r="M70" s="22"/>
      <c r="N70" s="12">
        <f t="shared" si="29"/>
        <v>0</v>
      </c>
      <c r="O70" s="12"/>
      <c r="P70" s="12">
        <f t="shared" si="30"/>
        <v>0</v>
      </c>
      <c r="Q70" s="22"/>
      <c r="R70" s="22">
        <f t="shared" si="31"/>
        <v>0</v>
      </c>
      <c r="S70" s="22">
        <f t="shared" si="32"/>
        <v>54701.426999999996</v>
      </c>
      <c r="T70" s="236">
        <v>0.5</v>
      </c>
      <c r="U70" s="12">
        <f t="shared" si="33"/>
        <v>27350.713499999998</v>
      </c>
      <c r="V70" s="210">
        <v>1.71</v>
      </c>
      <c r="W70" s="211">
        <f>H70*V70</f>
        <v>85035.854699999996</v>
      </c>
      <c r="X70" s="170">
        <f>(W70*1.1+(L70+N70+P70+R70))*T70</f>
        <v>46769.720085000001</v>
      </c>
    </row>
    <row r="71" spans="1:24" ht="21">
      <c r="A71" s="164">
        <v>11</v>
      </c>
      <c r="B71" s="163" t="s">
        <v>192</v>
      </c>
      <c r="C71" s="81">
        <v>2</v>
      </c>
      <c r="D71" s="16"/>
      <c r="E71" s="55"/>
      <c r="F71" s="61">
        <v>17697</v>
      </c>
      <c r="G71" s="16">
        <v>2.81</v>
      </c>
      <c r="H71" s="22">
        <f t="shared" si="26"/>
        <v>49728.57</v>
      </c>
      <c r="I71" s="22">
        <v>10</v>
      </c>
      <c r="J71" s="22">
        <f t="shared" si="27"/>
        <v>4972.857</v>
      </c>
      <c r="K71" s="22"/>
      <c r="L71" s="12">
        <f t="shared" si="28"/>
        <v>0</v>
      </c>
      <c r="M71" s="22"/>
      <c r="N71" s="12">
        <f t="shared" si="29"/>
        <v>0</v>
      </c>
      <c r="O71" s="12"/>
      <c r="P71" s="12">
        <f t="shared" si="30"/>
        <v>0</v>
      </c>
      <c r="Q71" s="22"/>
      <c r="R71" s="22">
        <f t="shared" si="31"/>
        <v>0</v>
      </c>
      <c r="S71" s="22">
        <f t="shared" si="32"/>
        <v>54701.426999999996</v>
      </c>
      <c r="T71" s="236">
        <v>1.5</v>
      </c>
      <c r="U71" s="12">
        <f t="shared" si="33"/>
        <v>82052.140499999994</v>
      </c>
      <c r="V71" s="210">
        <v>1.71</v>
      </c>
      <c r="W71" s="211">
        <f>H71*V71</f>
        <v>85035.854699999996</v>
      </c>
      <c r="X71" s="170">
        <f>(W71*1.1+(L71+N71+P71+R71))*T71</f>
        <v>140309.160255</v>
      </c>
    </row>
    <row r="72" spans="1:24" ht="21">
      <c r="A72" s="164">
        <v>12</v>
      </c>
      <c r="B72" s="163" t="s">
        <v>192</v>
      </c>
      <c r="C72" s="81">
        <v>2</v>
      </c>
      <c r="D72" s="16"/>
      <c r="E72" s="55"/>
      <c r="F72" s="61">
        <v>17697</v>
      </c>
      <c r="G72" s="16">
        <v>2.81</v>
      </c>
      <c r="H72" s="22">
        <f t="shared" si="26"/>
        <v>49728.57</v>
      </c>
      <c r="I72" s="22">
        <v>10</v>
      </c>
      <c r="J72" s="22">
        <f t="shared" si="27"/>
        <v>4972.857</v>
      </c>
      <c r="K72" s="22"/>
      <c r="L72" s="12">
        <f t="shared" si="28"/>
        <v>0</v>
      </c>
      <c r="M72" s="22"/>
      <c r="N72" s="12">
        <f t="shared" si="29"/>
        <v>0</v>
      </c>
      <c r="O72" s="12"/>
      <c r="P72" s="12">
        <f t="shared" si="30"/>
        <v>0</v>
      </c>
      <c r="Q72" s="22"/>
      <c r="R72" s="22">
        <f t="shared" si="31"/>
        <v>0</v>
      </c>
      <c r="S72" s="22">
        <f t="shared" si="32"/>
        <v>54701.426999999996</v>
      </c>
      <c r="T72" s="236">
        <v>1.5</v>
      </c>
      <c r="U72" s="12">
        <f t="shared" si="33"/>
        <v>82052.140499999994</v>
      </c>
      <c r="V72" s="210">
        <v>1.71</v>
      </c>
      <c r="W72" s="211">
        <f>H72*V72</f>
        <v>85035.854699999996</v>
      </c>
      <c r="X72" s="170">
        <f>(W72*1.1+(L72+N72+P72+R72))*T72</f>
        <v>140309.160255</v>
      </c>
    </row>
    <row r="73" spans="1:24" s="13" customFormat="1" ht="21">
      <c r="A73" s="164">
        <v>13</v>
      </c>
      <c r="B73" s="163" t="s">
        <v>192</v>
      </c>
      <c r="C73" s="81">
        <v>2</v>
      </c>
      <c r="D73" s="16"/>
      <c r="E73" s="55"/>
      <c r="F73" s="61">
        <v>17697</v>
      </c>
      <c r="G73" s="16">
        <v>2.81</v>
      </c>
      <c r="H73" s="22">
        <f t="shared" si="26"/>
        <v>49728.57</v>
      </c>
      <c r="I73" s="22">
        <v>10</v>
      </c>
      <c r="J73" s="22">
        <f t="shared" si="27"/>
        <v>4972.857</v>
      </c>
      <c r="K73" s="22"/>
      <c r="L73" s="12">
        <f t="shared" si="28"/>
        <v>0</v>
      </c>
      <c r="M73" s="22"/>
      <c r="N73" s="12">
        <f t="shared" si="29"/>
        <v>0</v>
      </c>
      <c r="O73" s="12"/>
      <c r="P73" s="12">
        <f t="shared" si="30"/>
        <v>0</v>
      </c>
      <c r="Q73" s="22"/>
      <c r="R73" s="22">
        <f t="shared" si="31"/>
        <v>0</v>
      </c>
      <c r="S73" s="22">
        <f t="shared" si="32"/>
        <v>54701.426999999996</v>
      </c>
      <c r="T73" s="236">
        <v>0.5</v>
      </c>
      <c r="U73" s="12">
        <f t="shared" si="33"/>
        <v>27350.713499999998</v>
      </c>
      <c r="V73" s="210">
        <v>1.71</v>
      </c>
      <c r="W73" s="211">
        <f>H73*V73</f>
        <v>85035.854699999996</v>
      </c>
      <c r="X73" s="170">
        <f>(W73*1.1+(L73+N73+P73+R73))*T73</f>
        <v>46769.720085000001</v>
      </c>
    </row>
    <row r="74" spans="1:24" s="13" customFormat="1" ht="21">
      <c r="A74" s="164">
        <v>14</v>
      </c>
      <c r="B74" s="163" t="s">
        <v>192</v>
      </c>
      <c r="C74" s="81">
        <v>2</v>
      </c>
      <c r="D74" s="16"/>
      <c r="E74" s="55"/>
      <c r="F74" s="61">
        <v>17697</v>
      </c>
      <c r="G74" s="16">
        <v>2.81</v>
      </c>
      <c r="H74" s="22">
        <f>F74*G74</f>
        <v>49728.57</v>
      </c>
      <c r="I74" s="22">
        <v>10</v>
      </c>
      <c r="J74" s="22">
        <f>I74*H74/100</f>
        <v>4972.857</v>
      </c>
      <c r="K74" s="22"/>
      <c r="L74" s="12">
        <f>K74*F74/100</f>
        <v>0</v>
      </c>
      <c r="M74" s="22"/>
      <c r="N74" s="12">
        <f>M74*F74/100</f>
        <v>0</v>
      </c>
      <c r="O74" s="12"/>
      <c r="P74" s="12">
        <f>F74*O74/100</f>
        <v>0</v>
      </c>
      <c r="Q74" s="22"/>
      <c r="R74" s="22">
        <f>Q74*F74/100</f>
        <v>0</v>
      </c>
      <c r="S74" s="22">
        <f>H74+J74+L74+N74+P74+R74</f>
        <v>54701.426999999996</v>
      </c>
      <c r="T74" s="236">
        <v>1.5</v>
      </c>
      <c r="U74" s="12">
        <f>S74*T74</f>
        <v>82052.140499999994</v>
      </c>
      <c r="V74" s="210">
        <v>1.71</v>
      </c>
      <c r="W74" s="211">
        <f>H74*V74</f>
        <v>85035.854699999996</v>
      </c>
      <c r="X74" s="170">
        <f>(W74*1.1+(L74+N74+P74+R74))*T74</f>
        <v>140309.160255</v>
      </c>
    </row>
    <row r="75" spans="1:24" s="13" customFormat="1" ht="21">
      <c r="A75" s="164">
        <v>15</v>
      </c>
      <c r="B75" s="163" t="s">
        <v>192</v>
      </c>
      <c r="C75" s="81">
        <v>2</v>
      </c>
      <c r="D75" s="16"/>
      <c r="E75" s="55"/>
      <c r="F75" s="61">
        <v>17697</v>
      </c>
      <c r="G75" s="16">
        <v>2.81</v>
      </c>
      <c r="H75" s="22">
        <f>F75*G75</f>
        <v>49728.57</v>
      </c>
      <c r="I75" s="22">
        <v>10</v>
      </c>
      <c r="J75" s="22">
        <f>I75*H75/100</f>
        <v>4972.857</v>
      </c>
      <c r="K75" s="22"/>
      <c r="L75" s="12">
        <f>K75*F75/100</f>
        <v>0</v>
      </c>
      <c r="M75" s="22"/>
      <c r="N75" s="12">
        <f>M75*F75/100</f>
        <v>0</v>
      </c>
      <c r="O75" s="12"/>
      <c r="P75" s="12">
        <f>F75*O75/100</f>
        <v>0</v>
      </c>
      <c r="Q75" s="22"/>
      <c r="R75" s="22">
        <f>Q75*F75/100</f>
        <v>0</v>
      </c>
      <c r="S75" s="22">
        <f>H75+J75+L75+N75+P75+R75</f>
        <v>54701.426999999996</v>
      </c>
      <c r="T75" s="236">
        <v>1.5</v>
      </c>
      <c r="U75" s="12">
        <f>S75*T75</f>
        <v>82052.140499999994</v>
      </c>
      <c r="V75" s="210">
        <v>1.71</v>
      </c>
      <c r="W75" s="211">
        <f>H75*V75</f>
        <v>85035.854699999996</v>
      </c>
      <c r="X75" s="170">
        <f>(W75*1.1+(L75+N75+P75+R75))*T75</f>
        <v>140309.160255</v>
      </c>
    </row>
    <row r="76" spans="1:24" ht="21">
      <c r="A76" s="164">
        <v>16</v>
      </c>
      <c r="B76" s="163" t="s">
        <v>192</v>
      </c>
      <c r="C76" s="82">
        <v>2</v>
      </c>
      <c r="D76" s="16"/>
      <c r="E76" s="55"/>
      <c r="F76" s="61">
        <v>17697</v>
      </c>
      <c r="G76" s="16">
        <v>2.81</v>
      </c>
      <c r="H76" s="22">
        <f t="shared" si="26"/>
        <v>49728.57</v>
      </c>
      <c r="I76" s="22">
        <v>10</v>
      </c>
      <c r="J76" s="22">
        <f t="shared" si="27"/>
        <v>4972.857</v>
      </c>
      <c r="K76" s="22"/>
      <c r="L76" s="12">
        <f t="shared" si="28"/>
        <v>0</v>
      </c>
      <c r="M76" s="22"/>
      <c r="N76" s="12">
        <f t="shared" si="29"/>
        <v>0</v>
      </c>
      <c r="O76" s="12"/>
      <c r="P76" s="12">
        <f t="shared" si="30"/>
        <v>0</v>
      </c>
      <c r="Q76" s="22"/>
      <c r="R76" s="22">
        <f t="shared" si="31"/>
        <v>0</v>
      </c>
      <c r="S76" s="22">
        <f t="shared" si="32"/>
        <v>54701.426999999996</v>
      </c>
      <c r="T76" s="236">
        <v>1.5</v>
      </c>
      <c r="U76" s="12">
        <f t="shared" si="33"/>
        <v>82052.140499999994</v>
      </c>
      <c r="V76" s="210">
        <v>1.71</v>
      </c>
      <c r="W76" s="211">
        <f>H76*V76</f>
        <v>85035.854699999996</v>
      </c>
      <c r="X76" s="170">
        <f>(W76*1.1+(L76+N76+P76+R76))*T76</f>
        <v>140309.160255</v>
      </c>
    </row>
    <row r="77" spans="1:24">
      <c r="A77" s="164">
        <v>17</v>
      </c>
      <c r="B77" s="57" t="s">
        <v>193</v>
      </c>
      <c r="C77" s="82">
        <v>4</v>
      </c>
      <c r="D77" s="16"/>
      <c r="E77" s="55"/>
      <c r="F77" s="61">
        <v>17697</v>
      </c>
      <c r="G77" s="16">
        <v>2.89</v>
      </c>
      <c r="H77" s="22">
        <f t="shared" si="26"/>
        <v>51144.33</v>
      </c>
      <c r="I77" s="22">
        <v>10</v>
      </c>
      <c r="J77" s="22">
        <f t="shared" si="27"/>
        <v>5114.4330000000009</v>
      </c>
      <c r="K77" s="22"/>
      <c r="L77" s="12">
        <f t="shared" si="28"/>
        <v>0</v>
      </c>
      <c r="M77" s="22"/>
      <c r="N77" s="12">
        <f t="shared" si="29"/>
        <v>0</v>
      </c>
      <c r="O77" s="12"/>
      <c r="P77" s="12">
        <f t="shared" si="30"/>
        <v>0</v>
      </c>
      <c r="Q77" s="22"/>
      <c r="R77" s="22">
        <f t="shared" si="31"/>
        <v>0</v>
      </c>
      <c r="S77" s="22">
        <f t="shared" si="32"/>
        <v>56258.763000000006</v>
      </c>
      <c r="T77" s="236">
        <v>1.25</v>
      </c>
      <c r="U77" s="12">
        <f t="shared" si="33"/>
        <v>70323.453750000015</v>
      </c>
      <c r="V77" s="210">
        <v>1.71</v>
      </c>
      <c r="W77" s="211">
        <f>H77*V77</f>
        <v>87456.804300000003</v>
      </c>
      <c r="X77" s="170">
        <f>(W77*1.1+(L77+N77+P77+R77))*T77</f>
        <v>120253.10591250002</v>
      </c>
    </row>
    <row r="78" spans="1:24" ht="41.4">
      <c r="A78" s="164">
        <v>18</v>
      </c>
      <c r="B78" s="165" t="s">
        <v>194</v>
      </c>
      <c r="C78" s="81">
        <v>4</v>
      </c>
      <c r="D78" s="16"/>
      <c r="E78" s="55"/>
      <c r="F78" s="61">
        <v>17697</v>
      </c>
      <c r="G78" s="16">
        <v>2.89</v>
      </c>
      <c r="H78" s="22">
        <f t="shared" si="26"/>
        <v>51144.33</v>
      </c>
      <c r="I78" s="22">
        <v>10</v>
      </c>
      <c r="J78" s="22">
        <f t="shared" si="27"/>
        <v>5114.4330000000009</v>
      </c>
      <c r="K78" s="22"/>
      <c r="L78" s="12">
        <f t="shared" si="28"/>
        <v>0</v>
      </c>
      <c r="M78" s="22"/>
      <c r="N78" s="12">
        <f t="shared" si="29"/>
        <v>0</v>
      </c>
      <c r="O78" s="12"/>
      <c r="P78" s="12">
        <f t="shared" si="30"/>
        <v>0</v>
      </c>
      <c r="Q78" s="22"/>
      <c r="R78" s="22">
        <f t="shared" si="31"/>
        <v>0</v>
      </c>
      <c r="S78" s="22">
        <f t="shared" si="32"/>
        <v>56258.763000000006</v>
      </c>
      <c r="T78" s="236">
        <v>1.75</v>
      </c>
      <c r="U78" s="12">
        <f t="shared" si="33"/>
        <v>98452.835250000004</v>
      </c>
      <c r="V78" s="210">
        <v>1.71</v>
      </c>
      <c r="W78" s="211">
        <f>H78*V78</f>
        <v>87456.804300000003</v>
      </c>
      <c r="X78" s="170">
        <f>(W78*1.1+(L78+N78+P78+R78))*T78</f>
        <v>168354.34827750002</v>
      </c>
    </row>
    <row r="79" spans="1:24" ht="41.4">
      <c r="A79" s="164">
        <v>19</v>
      </c>
      <c r="B79" s="165" t="s">
        <v>194</v>
      </c>
      <c r="C79" s="81">
        <v>4</v>
      </c>
      <c r="D79" s="16"/>
      <c r="E79" s="55"/>
      <c r="F79" s="61">
        <v>17697</v>
      </c>
      <c r="G79" s="16">
        <v>2.89</v>
      </c>
      <c r="H79" s="22">
        <f t="shared" si="26"/>
        <v>51144.33</v>
      </c>
      <c r="I79" s="22">
        <v>10</v>
      </c>
      <c r="J79" s="22">
        <f t="shared" si="27"/>
        <v>5114.4330000000009</v>
      </c>
      <c r="K79" s="22"/>
      <c r="L79" s="12">
        <f t="shared" si="28"/>
        <v>0</v>
      </c>
      <c r="M79" s="22"/>
      <c r="N79" s="12">
        <f t="shared" si="29"/>
        <v>0</v>
      </c>
      <c r="O79" s="12"/>
      <c r="P79" s="12">
        <f t="shared" si="30"/>
        <v>0</v>
      </c>
      <c r="Q79" s="22"/>
      <c r="R79" s="22">
        <f t="shared" si="31"/>
        <v>0</v>
      </c>
      <c r="S79" s="22">
        <f t="shared" si="32"/>
        <v>56258.763000000006</v>
      </c>
      <c r="T79" s="236">
        <v>1.5</v>
      </c>
      <c r="U79" s="12">
        <f t="shared" si="33"/>
        <v>84388.144500000009</v>
      </c>
      <c r="V79" s="210">
        <v>1.71</v>
      </c>
      <c r="W79" s="211">
        <f>H79*V79</f>
        <v>87456.804300000003</v>
      </c>
      <c r="X79" s="170">
        <f>(W79*1.1+(L79+N79+P79+R79))*T79</f>
        <v>144303.72709500001</v>
      </c>
    </row>
    <row r="80" spans="1:24" s="13" customFormat="1" ht="41.4">
      <c r="A80" s="164">
        <v>20</v>
      </c>
      <c r="B80" s="165" t="s">
        <v>194</v>
      </c>
      <c r="C80" s="81">
        <v>4</v>
      </c>
      <c r="D80" s="16"/>
      <c r="E80" s="55"/>
      <c r="F80" s="61">
        <v>17697</v>
      </c>
      <c r="G80" s="16">
        <v>2.89</v>
      </c>
      <c r="H80" s="22">
        <f t="shared" si="26"/>
        <v>51144.33</v>
      </c>
      <c r="I80" s="22">
        <v>10</v>
      </c>
      <c r="J80" s="22">
        <f t="shared" si="27"/>
        <v>5114.4330000000009</v>
      </c>
      <c r="K80" s="22"/>
      <c r="L80" s="12">
        <f t="shared" si="28"/>
        <v>0</v>
      </c>
      <c r="M80" s="22"/>
      <c r="N80" s="12">
        <f t="shared" si="29"/>
        <v>0</v>
      </c>
      <c r="O80" s="12"/>
      <c r="P80" s="12">
        <f t="shared" si="30"/>
        <v>0</v>
      </c>
      <c r="Q80" s="22"/>
      <c r="R80" s="22">
        <f t="shared" si="31"/>
        <v>0</v>
      </c>
      <c r="S80" s="22">
        <f t="shared" si="32"/>
        <v>56258.763000000006</v>
      </c>
      <c r="T80" s="236">
        <v>1.25</v>
      </c>
      <c r="U80" s="12">
        <f t="shared" si="33"/>
        <v>70323.453750000015</v>
      </c>
      <c r="V80" s="210">
        <v>1.71</v>
      </c>
      <c r="W80" s="211">
        <f>H80*V80</f>
        <v>87456.804300000003</v>
      </c>
      <c r="X80" s="170">
        <f>(W80*1.1+(L80+N80+P80+R80))*T80</f>
        <v>120253.10591250002</v>
      </c>
    </row>
    <row r="81" spans="1:24" ht="61.8">
      <c r="A81" s="164">
        <v>21</v>
      </c>
      <c r="B81" s="165" t="s">
        <v>213</v>
      </c>
      <c r="C81" s="81">
        <v>4</v>
      </c>
      <c r="D81" s="16"/>
      <c r="E81" s="55"/>
      <c r="F81" s="61">
        <v>17697</v>
      </c>
      <c r="G81" s="16">
        <v>2.89</v>
      </c>
      <c r="H81" s="22">
        <f t="shared" si="26"/>
        <v>51144.33</v>
      </c>
      <c r="I81" s="22">
        <v>10</v>
      </c>
      <c r="J81" s="22">
        <f t="shared" si="27"/>
        <v>5114.4330000000009</v>
      </c>
      <c r="K81" s="22"/>
      <c r="L81" s="12">
        <f t="shared" si="28"/>
        <v>0</v>
      </c>
      <c r="M81" s="22"/>
      <c r="N81" s="12">
        <f t="shared" si="29"/>
        <v>0</v>
      </c>
      <c r="O81" s="12"/>
      <c r="P81" s="12">
        <f t="shared" si="30"/>
        <v>0</v>
      </c>
      <c r="Q81" s="22"/>
      <c r="R81" s="22">
        <f t="shared" si="31"/>
        <v>0</v>
      </c>
      <c r="S81" s="22">
        <f t="shared" si="32"/>
        <v>56258.763000000006</v>
      </c>
      <c r="T81" s="236">
        <v>1.25</v>
      </c>
      <c r="U81" s="12">
        <f t="shared" si="33"/>
        <v>70323.453750000015</v>
      </c>
      <c r="V81" s="210">
        <v>1.71</v>
      </c>
      <c r="W81" s="211">
        <f>H81*V81</f>
        <v>87456.804300000003</v>
      </c>
      <c r="X81" s="170">
        <f>(W81*1.1+(L81+N81+P81+R81))*T81</f>
        <v>120253.10591250002</v>
      </c>
    </row>
    <row r="82" spans="1:24" ht="61.8">
      <c r="A82" s="164">
        <v>22</v>
      </c>
      <c r="B82" s="150" t="s">
        <v>213</v>
      </c>
      <c r="C82" s="81">
        <v>3</v>
      </c>
      <c r="D82" s="16"/>
      <c r="E82" s="55"/>
      <c r="F82" s="61">
        <v>17697</v>
      </c>
      <c r="G82" s="16">
        <v>2.84</v>
      </c>
      <c r="H82" s="22">
        <f t="shared" si="26"/>
        <v>50259.479999999996</v>
      </c>
      <c r="I82" s="22">
        <v>10</v>
      </c>
      <c r="J82" s="22">
        <f t="shared" si="27"/>
        <v>5025.9479999999994</v>
      </c>
      <c r="K82" s="22"/>
      <c r="L82" s="12">
        <f t="shared" si="28"/>
        <v>0</v>
      </c>
      <c r="M82" s="22"/>
      <c r="N82" s="12">
        <f t="shared" si="29"/>
        <v>0</v>
      </c>
      <c r="O82" s="12"/>
      <c r="P82" s="12">
        <f t="shared" si="30"/>
        <v>0</v>
      </c>
      <c r="Q82" s="22"/>
      <c r="R82" s="22">
        <f t="shared" si="31"/>
        <v>0</v>
      </c>
      <c r="S82" s="22">
        <f t="shared" si="32"/>
        <v>55285.427999999993</v>
      </c>
      <c r="T82" s="236">
        <v>1.5</v>
      </c>
      <c r="U82" s="12">
        <f t="shared" si="33"/>
        <v>82928.141999999993</v>
      </c>
      <c r="V82" s="210">
        <v>1.71</v>
      </c>
      <c r="W82" s="211">
        <f>H82*V82</f>
        <v>85943.710799999986</v>
      </c>
      <c r="X82" s="170">
        <f>(W82*1.1+(L82+N82+P82+R82))*T82</f>
        <v>141807.12281999999</v>
      </c>
    </row>
    <row r="83" spans="1:24" ht="61.8">
      <c r="A83" s="164">
        <v>23</v>
      </c>
      <c r="B83" s="150" t="s">
        <v>213</v>
      </c>
      <c r="C83" s="81">
        <v>3</v>
      </c>
      <c r="D83" s="16"/>
      <c r="E83" s="55"/>
      <c r="F83" s="61">
        <v>17697</v>
      </c>
      <c r="G83" s="16">
        <v>2.84</v>
      </c>
      <c r="H83" s="22">
        <f t="shared" si="26"/>
        <v>50259.479999999996</v>
      </c>
      <c r="I83" s="22">
        <v>10</v>
      </c>
      <c r="J83" s="22">
        <f t="shared" si="27"/>
        <v>5025.9479999999994</v>
      </c>
      <c r="K83" s="22"/>
      <c r="L83" s="12">
        <f t="shared" si="28"/>
        <v>0</v>
      </c>
      <c r="M83" s="22"/>
      <c r="N83" s="12">
        <f t="shared" si="29"/>
        <v>0</v>
      </c>
      <c r="O83" s="12"/>
      <c r="P83" s="12">
        <f t="shared" si="30"/>
        <v>0</v>
      </c>
      <c r="Q83" s="22"/>
      <c r="R83" s="22">
        <f t="shared" si="31"/>
        <v>0</v>
      </c>
      <c r="S83" s="22">
        <f t="shared" si="32"/>
        <v>55285.427999999993</v>
      </c>
      <c r="T83" s="236">
        <v>4.25</v>
      </c>
      <c r="U83" s="12">
        <f t="shared" si="33"/>
        <v>234963.06899999996</v>
      </c>
      <c r="V83" s="210">
        <v>1.71</v>
      </c>
      <c r="W83" s="211">
        <f>H83*V83</f>
        <v>85943.710799999986</v>
      </c>
      <c r="X83" s="170">
        <f>(W83*1.1+(L83+N83+P83+R83))*T83</f>
        <v>401786.84798999998</v>
      </c>
    </row>
    <row r="84" spans="1:24">
      <c r="A84" s="164">
        <v>24</v>
      </c>
      <c r="B84" s="165" t="s">
        <v>197</v>
      </c>
      <c r="C84" s="81">
        <v>4</v>
      </c>
      <c r="D84" s="16"/>
      <c r="E84" s="55"/>
      <c r="F84" s="61">
        <v>17697</v>
      </c>
      <c r="G84" s="16">
        <v>2.89</v>
      </c>
      <c r="H84" s="22">
        <f t="shared" si="26"/>
        <v>51144.33</v>
      </c>
      <c r="I84" s="22">
        <v>10</v>
      </c>
      <c r="J84" s="22">
        <f t="shared" si="27"/>
        <v>5114.4330000000009</v>
      </c>
      <c r="K84" s="22"/>
      <c r="L84" s="12">
        <f t="shared" si="28"/>
        <v>0</v>
      </c>
      <c r="M84" s="22"/>
      <c r="N84" s="12">
        <f t="shared" si="29"/>
        <v>0</v>
      </c>
      <c r="O84" s="12">
        <v>20</v>
      </c>
      <c r="P84" s="12">
        <f t="shared" si="30"/>
        <v>3539.4</v>
      </c>
      <c r="Q84" s="22">
        <v>25</v>
      </c>
      <c r="R84" s="22">
        <f t="shared" si="31"/>
        <v>4424.25</v>
      </c>
      <c r="S84" s="22">
        <f t="shared" si="32"/>
        <v>64222.413000000008</v>
      </c>
      <c r="T84" s="236">
        <v>0.5</v>
      </c>
      <c r="U84" s="12">
        <f t="shared" si="33"/>
        <v>32111.206500000004</v>
      </c>
      <c r="V84" s="210">
        <v>1.71</v>
      </c>
      <c r="W84" s="211">
        <f>H84*V84</f>
        <v>87456.804300000003</v>
      </c>
      <c r="X84" s="170">
        <f>(W84*1.1+(L84+N84+P84+R84))*T84</f>
        <v>52083.067365000003</v>
      </c>
    </row>
    <row r="85" spans="1:24" ht="19.8" customHeight="1">
      <c r="A85" s="164">
        <v>25</v>
      </c>
      <c r="B85" s="165" t="s">
        <v>197</v>
      </c>
      <c r="C85" s="81">
        <v>4</v>
      </c>
      <c r="D85" s="16"/>
      <c r="E85" s="55"/>
      <c r="F85" s="61">
        <v>17697</v>
      </c>
      <c r="G85" s="16">
        <v>2.89</v>
      </c>
      <c r="H85" s="22">
        <f>F85*G85</f>
        <v>51144.33</v>
      </c>
      <c r="I85" s="22">
        <v>10</v>
      </c>
      <c r="J85" s="22">
        <f>I85*H85/100</f>
        <v>5114.4330000000009</v>
      </c>
      <c r="K85" s="22"/>
      <c r="L85" s="12">
        <f>K85*F85/100</f>
        <v>0</v>
      </c>
      <c r="M85" s="22"/>
      <c r="N85" s="12">
        <f>M85*F85/100</f>
        <v>0</v>
      </c>
      <c r="O85" s="12">
        <v>20</v>
      </c>
      <c r="P85" s="12">
        <f>F85*O85/100</f>
        <v>3539.4</v>
      </c>
      <c r="Q85" s="22">
        <v>25</v>
      </c>
      <c r="R85" s="22">
        <f>Q85*F85/100</f>
        <v>4424.25</v>
      </c>
      <c r="S85" s="22">
        <f>H85+J85+L85+N85+P85+R85</f>
        <v>64222.413000000008</v>
      </c>
      <c r="T85" s="236">
        <v>0.5</v>
      </c>
      <c r="U85" s="12">
        <f>S85*T85</f>
        <v>32111.206500000004</v>
      </c>
      <c r="V85" s="210">
        <v>1.71</v>
      </c>
      <c r="W85" s="211">
        <f>H85*V85</f>
        <v>87456.804300000003</v>
      </c>
      <c r="X85" s="170">
        <f>(W85*1.1+(L85+N85+P85+R85))*T85</f>
        <v>52083.067365000003</v>
      </c>
    </row>
    <row r="86" spans="1:24" ht="21" customHeight="1">
      <c r="A86" s="164">
        <v>26</v>
      </c>
      <c r="B86" s="165" t="s">
        <v>198</v>
      </c>
      <c r="C86" s="81">
        <v>4</v>
      </c>
      <c r="D86" s="16"/>
      <c r="E86" s="55"/>
      <c r="F86" s="61">
        <v>17697</v>
      </c>
      <c r="G86" s="16">
        <v>2.89</v>
      </c>
      <c r="H86" s="22">
        <f t="shared" si="26"/>
        <v>51144.33</v>
      </c>
      <c r="I86" s="22">
        <v>10</v>
      </c>
      <c r="J86" s="22">
        <f t="shared" si="27"/>
        <v>5114.4330000000009</v>
      </c>
      <c r="K86" s="22"/>
      <c r="L86" s="12">
        <f t="shared" si="28"/>
        <v>0</v>
      </c>
      <c r="M86" s="22"/>
      <c r="N86" s="12">
        <f t="shared" si="29"/>
        <v>0</v>
      </c>
      <c r="O86" s="12">
        <v>35</v>
      </c>
      <c r="P86" s="12">
        <f t="shared" si="30"/>
        <v>6193.95</v>
      </c>
      <c r="Q86" s="22"/>
      <c r="R86" s="22">
        <f t="shared" si="31"/>
        <v>0</v>
      </c>
      <c r="S86" s="22">
        <f t="shared" si="32"/>
        <v>62452.713000000003</v>
      </c>
      <c r="T86" s="236">
        <v>2.25</v>
      </c>
      <c r="U86" s="12">
        <f t="shared" si="33"/>
        <v>140518.60425</v>
      </c>
      <c r="V86" s="210">
        <v>1.71</v>
      </c>
      <c r="W86" s="211">
        <f>H86*V86</f>
        <v>87456.804300000003</v>
      </c>
      <c r="X86" s="170">
        <f>(W86*1.1+(L86+N86+P86+R86))*T86</f>
        <v>230391.97814250001</v>
      </c>
    </row>
    <row r="87" spans="1:24">
      <c r="A87" s="164">
        <v>27</v>
      </c>
      <c r="B87" s="165" t="s">
        <v>198</v>
      </c>
      <c r="C87" s="81">
        <v>4</v>
      </c>
      <c r="D87" s="16"/>
      <c r="E87" s="55"/>
      <c r="F87" s="61">
        <v>17697</v>
      </c>
      <c r="G87" s="16">
        <v>2.89</v>
      </c>
      <c r="H87" s="22">
        <f>F87*G87</f>
        <v>51144.33</v>
      </c>
      <c r="I87" s="22">
        <v>10</v>
      </c>
      <c r="J87" s="22">
        <f>I87*H87/100</f>
        <v>5114.4330000000009</v>
      </c>
      <c r="K87" s="22"/>
      <c r="L87" s="12">
        <f>K87*F87/100</f>
        <v>0</v>
      </c>
      <c r="M87" s="22"/>
      <c r="N87" s="12">
        <f>M87*F87/100</f>
        <v>0</v>
      </c>
      <c r="O87" s="12">
        <v>20</v>
      </c>
      <c r="P87" s="12">
        <f>F87*O87/100</f>
        <v>3539.4</v>
      </c>
      <c r="Q87" s="22"/>
      <c r="R87" s="22">
        <f>Q87*F87/100</f>
        <v>0</v>
      </c>
      <c r="S87" s="22">
        <f>H87+J87+L87+N87+P87+R87</f>
        <v>59798.163000000008</v>
      </c>
      <c r="T87" s="236">
        <v>1.75</v>
      </c>
      <c r="U87" s="12">
        <f>S87*T87</f>
        <v>104646.78525000002</v>
      </c>
      <c r="V87" s="210">
        <v>1.71</v>
      </c>
      <c r="W87" s="211">
        <f>H87*V87</f>
        <v>87456.804300000003</v>
      </c>
      <c r="X87" s="170">
        <f>(W87*1.1+(L87+N87+P87+R87))*T87</f>
        <v>174548.2982775</v>
      </c>
    </row>
    <row r="88" spans="1:24">
      <c r="A88" s="164">
        <v>28</v>
      </c>
      <c r="B88" s="165" t="s">
        <v>198</v>
      </c>
      <c r="C88" s="81">
        <v>4</v>
      </c>
      <c r="D88" s="16"/>
      <c r="E88" s="55"/>
      <c r="F88" s="61">
        <v>17697</v>
      </c>
      <c r="G88" s="16">
        <v>2.89</v>
      </c>
      <c r="H88" s="22">
        <f>F88*G88</f>
        <v>51144.33</v>
      </c>
      <c r="I88" s="22">
        <v>10</v>
      </c>
      <c r="J88" s="22">
        <f>I88*H88/100</f>
        <v>5114.4330000000009</v>
      </c>
      <c r="K88" s="22"/>
      <c r="L88" s="12">
        <f>K88*F88/100</f>
        <v>0</v>
      </c>
      <c r="M88" s="22"/>
      <c r="N88" s="12">
        <f>M88*F88/100</f>
        <v>0</v>
      </c>
      <c r="O88" s="12"/>
      <c r="P88" s="12">
        <f>F88*O88/100</f>
        <v>0</v>
      </c>
      <c r="Q88" s="22"/>
      <c r="R88" s="22">
        <f>Q88*F88/100</f>
        <v>0</v>
      </c>
      <c r="S88" s="22">
        <f>H88+J88+L88+N88+P88+R88</f>
        <v>56258.763000000006</v>
      </c>
      <c r="T88" s="236">
        <v>1.75</v>
      </c>
      <c r="U88" s="12">
        <f>S88*T88</f>
        <v>98452.835250000004</v>
      </c>
      <c r="V88" s="210">
        <v>1.71</v>
      </c>
      <c r="W88" s="211">
        <f>H88*V88</f>
        <v>87456.804300000003</v>
      </c>
      <c r="X88" s="170">
        <f>(W88*1.1+(L88+N88+P88+R88))*T88</f>
        <v>168354.34827750002</v>
      </c>
    </row>
    <row r="89" spans="1:24">
      <c r="A89" s="164">
        <v>29</v>
      </c>
      <c r="B89" s="165" t="s">
        <v>198</v>
      </c>
      <c r="C89" s="81">
        <v>4</v>
      </c>
      <c r="D89" s="16"/>
      <c r="E89" s="55"/>
      <c r="F89" s="61">
        <v>17697</v>
      </c>
      <c r="G89" s="16">
        <v>2.89</v>
      </c>
      <c r="H89" s="22">
        <f>F89*G89</f>
        <v>51144.33</v>
      </c>
      <c r="I89" s="22">
        <v>10</v>
      </c>
      <c r="J89" s="22">
        <f>I89*H89/100</f>
        <v>5114.4330000000009</v>
      </c>
      <c r="K89" s="22"/>
      <c r="L89" s="12">
        <f>K89*F89/100</f>
        <v>0</v>
      </c>
      <c r="M89" s="22"/>
      <c r="N89" s="12">
        <f>M89*F89/100</f>
        <v>0</v>
      </c>
      <c r="O89" s="12">
        <v>20</v>
      </c>
      <c r="P89" s="12">
        <f>F89*O89/100</f>
        <v>3539.4</v>
      </c>
      <c r="Q89" s="22"/>
      <c r="R89" s="22">
        <f>Q89*F89/100</f>
        <v>0</v>
      </c>
      <c r="S89" s="22">
        <f>H89+J89+L89+N89+P89+R89</f>
        <v>59798.163000000008</v>
      </c>
      <c r="T89" s="236">
        <v>1.75</v>
      </c>
      <c r="U89" s="12">
        <f>S89*T89</f>
        <v>104646.78525000002</v>
      </c>
      <c r="V89" s="210">
        <v>1.71</v>
      </c>
      <c r="W89" s="211">
        <f>H89*V89</f>
        <v>87456.804300000003</v>
      </c>
      <c r="X89" s="170">
        <f>(W89*1.1+(L89+N89+P89+R89))*T89</f>
        <v>174548.2982775</v>
      </c>
    </row>
    <row r="90" spans="1:24" s="13" customFormat="1">
      <c r="A90" s="164">
        <v>30</v>
      </c>
      <c r="B90" s="165" t="s">
        <v>198</v>
      </c>
      <c r="C90" s="81">
        <v>4</v>
      </c>
      <c r="D90" s="16"/>
      <c r="E90" s="55"/>
      <c r="F90" s="61">
        <v>17697</v>
      </c>
      <c r="G90" s="16">
        <v>2.89</v>
      </c>
      <c r="H90" s="22">
        <f t="shared" si="26"/>
        <v>51144.33</v>
      </c>
      <c r="I90" s="22">
        <v>10</v>
      </c>
      <c r="J90" s="22">
        <f t="shared" si="27"/>
        <v>5114.4330000000009</v>
      </c>
      <c r="K90" s="22"/>
      <c r="L90" s="12">
        <f t="shared" si="28"/>
        <v>0</v>
      </c>
      <c r="M90" s="22"/>
      <c r="N90" s="12">
        <f t="shared" si="29"/>
        <v>0</v>
      </c>
      <c r="O90" s="12"/>
      <c r="P90" s="12"/>
      <c r="Q90" s="22"/>
      <c r="R90" s="22">
        <f t="shared" si="31"/>
        <v>0</v>
      </c>
      <c r="S90" s="22">
        <f t="shared" si="32"/>
        <v>56258.763000000006</v>
      </c>
      <c r="T90" s="236">
        <v>1.5</v>
      </c>
      <c r="U90" s="12">
        <f t="shared" si="33"/>
        <v>84388.144500000009</v>
      </c>
      <c r="V90" s="210">
        <v>1.71</v>
      </c>
      <c r="W90" s="211">
        <f>H90*V90</f>
        <v>87456.804300000003</v>
      </c>
      <c r="X90" s="170">
        <f>(W90*1.1+(L90+N90+P90+R90))*T90</f>
        <v>144303.72709500001</v>
      </c>
    </row>
    <row r="91" spans="1:24" ht="22.8" customHeight="1">
      <c r="A91" s="164">
        <v>31</v>
      </c>
      <c r="B91" s="165" t="s">
        <v>198</v>
      </c>
      <c r="C91" s="81">
        <v>4</v>
      </c>
      <c r="D91" s="16"/>
      <c r="E91" s="55"/>
      <c r="F91" s="61">
        <v>17697</v>
      </c>
      <c r="G91" s="16">
        <v>2.89</v>
      </c>
      <c r="H91" s="22">
        <f t="shared" si="26"/>
        <v>51144.33</v>
      </c>
      <c r="I91" s="22">
        <v>10</v>
      </c>
      <c r="J91" s="22">
        <f t="shared" si="27"/>
        <v>5114.4330000000009</v>
      </c>
      <c r="K91" s="22"/>
      <c r="L91" s="12">
        <f t="shared" si="28"/>
        <v>0</v>
      </c>
      <c r="M91" s="22"/>
      <c r="N91" s="12">
        <f t="shared" si="29"/>
        <v>0</v>
      </c>
      <c r="O91" s="12"/>
      <c r="P91" s="12">
        <f t="shared" si="30"/>
        <v>0</v>
      </c>
      <c r="Q91" s="22"/>
      <c r="R91" s="22">
        <f t="shared" si="31"/>
        <v>0</v>
      </c>
      <c r="S91" s="22">
        <f t="shared" si="32"/>
        <v>56258.763000000006</v>
      </c>
      <c r="T91" s="236">
        <v>1.5</v>
      </c>
      <c r="U91" s="12">
        <f t="shared" si="33"/>
        <v>84388.144500000009</v>
      </c>
      <c r="V91" s="210">
        <v>1.71</v>
      </c>
      <c r="W91" s="211">
        <f>H91*V91</f>
        <v>87456.804300000003</v>
      </c>
      <c r="X91" s="170">
        <f>(W91*1.1+(L91+N91+P91+R91))*T91</f>
        <v>144303.72709500001</v>
      </c>
    </row>
    <row r="92" spans="1:24">
      <c r="A92" s="164">
        <v>32</v>
      </c>
      <c r="B92" s="165" t="s">
        <v>198</v>
      </c>
      <c r="C92" s="81">
        <v>4</v>
      </c>
      <c r="D92" s="16"/>
      <c r="E92" s="55"/>
      <c r="F92" s="61">
        <v>17697</v>
      </c>
      <c r="G92" s="16">
        <v>2.89</v>
      </c>
      <c r="H92" s="22">
        <f t="shared" si="26"/>
        <v>51144.33</v>
      </c>
      <c r="I92" s="22">
        <v>10</v>
      </c>
      <c r="J92" s="22">
        <f t="shared" si="27"/>
        <v>5114.4330000000009</v>
      </c>
      <c r="K92" s="22"/>
      <c r="L92" s="12">
        <f t="shared" si="28"/>
        <v>0</v>
      </c>
      <c r="M92" s="22"/>
      <c r="N92" s="12">
        <f t="shared" si="29"/>
        <v>0</v>
      </c>
      <c r="O92" s="12">
        <v>35</v>
      </c>
      <c r="P92" s="12">
        <f t="shared" si="30"/>
        <v>6193.95</v>
      </c>
      <c r="Q92" s="22"/>
      <c r="R92" s="22">
        <f t="shared" si="31"/>
        <v>0</v>
      </c>
      <c r="S92" s="22">
        <f t="shared" si="32"/>
        <v>62452.713000000003</v>
      </c>
      <c r="T92" s="236">
        <v>1.5</v>
      </c>
      <c r="U92" s="12">
        <f t="shared" si="33"/>
        <v>93679.069500000012</v>
      </c>
      <c r="V92" s="210">
        <v>1.71</v>
      </c>
      <c r="W92" s="211">
        <f>H92*V92</f>
        <v>87456.804300000003</v>
      </c>
      <c r="X92" s="170">
        <f>(W92*1.1+(L92+N92+P92+R92))*T92</f>
        <v>153594.65209500003</v>
      </c>
    </row>
    <row r="93" spans="1:24">
      <c r="A93" s="164">
        <v>33</v>
      </c>
      <c r="B93" s="150" t="s">
        <v>198</v>
      </c>
      <c r="C93" s="81">
        <v>4</v>
      </c>
      <c r="D93" s="16"/>
      <c r="E93" s="55"/>
      <c r="F93" s="61">
        <v>17697</v>
      </c>
      <c r="G93" s="16">
        <v>2.89</v>
      </c>
      <c r="H93" s="22">
        <f t="shared" si="26"/>
        <v>51144.33</v>
      </c>
      <c r="I93" s="22">
        <v>10</v>
      </c>
      <c r="J93" s="22">
        <f t="shared" si="27"/>
        <v>5114.4330000000009</v>
      </c>
      <c r="K93" s="22"/>
      <c r="L93" s="12">
        <f t="shared" si="28"/>
        <v>0</v>
      </c>
      <c r="M93" s="22"/>
      <c r="N93" s="12">
        <f t="shared" si="29"/>
        <v>0</v>
      </c>
      <c r="O93" s="12">
        <v>20</v>
      </c>
      <c r="P93" s="12">
        <f t="shared" si="30"/>
        <v>3539.4</v>
      </c>
      <c r="Q93" s="22"/>
      <c r="R93" s="22">
        <f t="shared" si="31"/>
        <v>0</v>
      </c>
      <c r="S93" s="22">
        <f t="shared" si="32"/>
        <v>59798.163000000008</v>
      </c>
      <c r="T93" s="236">
        <v>1.5</v>
      </c>
      <c r="U93" s="12">
        <f t="shared" si="33"/>
        <v>89697.244500000015</v>
      </c>
      <c r="V93" s="210">
        <v>1.71</v>
      </c>
      <c r="W93" s="211">
        <f>H93*V93</f>
        <v>87456.804300000003</v>
      </c>
      <c r="X93" s="170">
        <f>(W93*1.1+(L93+N93+P93+R93))*T93</f>
        <v>149612.82709500002</v>
      </c>
    </row>
    <row r="94" spans="1:24">
      <c r="A94" s="164">
        <v>34</v>
      </c>
      <c r="B94" s="150" t="s">
        <v>438</v>
      </c>
      <c r="C94" s="81" t="s">
        <v>30</v>
      </c>
      <c r="D94" s="16" t="s">
        <v>473</v>
      </c>
      <c r="E94" s="55"/>
      <c r="F94" s="61">
        <v>17697</v>
      </c>
      <c r="G94" s="16">
        <v>3.68</v>
      </c>
      <c r="H94" s="22">
        <f>F94*G94</f>
        <v>65124.960000000006</v>
      </c>
      <c r="I94" s="22">
        <v>10</v>
      </c>
      <c r="J94" s="22">
        <f>I94*H94/100</f>
        <v>6512.496000000001</v>
      </c>
      <c r="K94" s="22"/>
      <c r="L94" s="12">
        <f>K94*F94/100</f>
        <v>0</v>
      </c>
      <c r="M94" s="22"/>
      <c r="N94" s="12">
        <f>M94*F94/100</f>
        <v>0</v>
      </c>
      <c r="O94" s="12"/>
      <c r="P94" s="12">
        <f>F94*O94/100</f>
        <v>0</v>
      </c>
      <c r="Q94" s="22"/>
      <c r="R94" s="22">
        <f>Q94*F94/100</f>
        <v>0</v>
      </c>
      <c r="S94" s="22">
        <f>H94+J94+L94+N94+P94+R94</f>
        <v>71637.456000000006</v>
      </c>
      <c r="T94" s="236">
        <v>1</v>
      </c>
      <c r="U94" s="12">
        <f>S94*T94</f>
        <v>71637.456000000006</v>
      </c>
      <c r="V94" s="210">
        <v>1.71</v>
      </c>
      <c r="W94" s="211">
        <f>H94*V94</f>
        <v>111363.68160000001</v>
      </c>
      <c r="X94" s="170">
        <f>(W94*1.1+(L94+N94+P94+R94))*T94</f>
        <v>122500.04976000002</v>
      </c>
    </row>
    <row r="95" spans="1:24" ht="21">
      <c r="A95" s="164">
        <v>35</v>
      </c>
      <c r="B95" s="165" t="s">
        <v>439</v>
      </c>
      <c r="C95" s="81" t="s">
        <v>35</v>
      </c>
      <c r="D95" s="16" t="s">
        <v>474</v>
      </c>
      <c r="E95" s="55"/>
      <c r="F95" s="61">
        <v>17697</v>
      </c>
      <c r="G95" s="16">
        <v>3.04</v>
      </c>
      <c r="H95" s="22">
        <f>F95*G95</f>
        <v>53798.879999999997</v>
      </c>
      <c r="I95" s="22">
        <v>10</v>
      </c>
      <c r="J95" s="22">
        <f>I95*H95/100</f>
        <v>5379.887999999999</v>
      </c>
      <c r="K95" s="22"/>
      <c r="L95" s="12">
        <f>K95*F95/100</f>
        <v>0</v>
      </c>
      <c r="M95" s="22"/>
      <c r="N95" s="12">
        <f>M95*F95/100</f>
        <v>0</v>
      </c>
      <c r="O95" s="12"/>
      <c r="P95" s="12">
        <f>F95*O95/100</f>
        <v>0</v>
      </c>
      <c r="Q95" s="22"/>
      <c r="R95" s="22">
        <f>Q95*F95/100</f>
        <v>0</v>
      </c>
      <c r="S95" s="22">
        <f>H95+J95+L95+N95+P95+R95</f>
        <v>59178.767999999996</v>
      </c>
      <c r="T95" s="236">
        <v>1.25</v>
      </c>
      <c r="U95" s="12">
        <f>S95*T95</f>
        <v>73973.459999999992</v>
      </c>
      <c r="V95" s="210">
        <v>1.71</v>
      </c>
      <c r="W95" s="211">
        <f>H95*V95</f>
        <v>91996.084799999997</v>
      </c>
      <c r="X95" s="170">
        <f>(W95*1.1+(L95+N95+P95+R95))*T95</f>
        <v>126494.61660000001</v>
      </c>
    </row>
    <row r="96" spans="1:24" ht="21">
      <c r="A96" s="164">
        <v>36</v>
      </c>
      <c r="B96" s="165" t="s">
        <v>439</v>
      </c>
      <c r="C96" s="81" t="s">
        <v>35</v>
      </c>
      <c r="D96" s="16" t="s">
        <v>475</v>
      </c>
      <c r="E96" s="55"/>
      <c r="F96" s="61">
        <v>17697</v>
      </c>
      <c r="G96" s="16">
        <v>3.04</v>
      </c>
      <c r="H96" s="22">
        <f>F96*G96</f>
        <v>53798.879999999997</v>
      </c>
      <c r="I96" s="22">
        <v>10</v>
      </c>
      <c r="J96" s="22">
        <f>I96*H96/100</f>
        <v>5379.887999999999</v>
      </c>
      <c r="K96" s="22"/>
      <c r="L96" s="12">
        <f>K96*F96/100</f>
        <v>0</v>
      </c>
      <c r="M96" s="22"/>
      <c r="N96" s="12">
        <f>M96*F96/100</f>
        <v>0</v>
      </c>
      <c r="O96" s="12"/>
      <c r="P96" s="12">
        <f>F96*O96/100</f>
        <v>0</v>
      </c>
      <c r="Q96" s="22"/>
      <c r="R96" s="22">
        <f>Q96*F96/100</f>
        <v>0</v>
      </c>
      <c r="S96" s="22">
        <f>H96+J96+L96+N96+P96+R96</f>
        <v>59178.767999999996</v>
      </c>
      <c r="T96" s="236">
        <v>1.25</v>
      </c>
      <c r="U96" s="12">
        <f>S96*T96</f>
        <v>73973.459999999992</v>
      </c>
      <c r="V96" s="210">
        <v>1.71</v>
      </c>
      <c r="W96" s="211">
        <f>H96*V96</f>
        <v>91996.084799999997</v>
      </c>
      <c r="X96" s="170">
        <f>(W96*1.1+(L96+N96+P96+R96))*T96</f>
        <v>126494.61660000001</v>
      </c>
    </row>
    <row r="97" spans="1:24" ht="21">
      <c r="A97" s="164">
        <v>37</v>
      </c>
      <c r="B97" s="165" t="s">
        <v>439</v>
      </c>
      <c r="C97" s="81" t="s">
        <v>35</v>
      </c>
      <c r="D97" s="16" t="s">
        <v>476</v>
      </c>
      <c r="E97" s="55"/>
      <c r="F97" s="61">
        <v>17697</v>
      </c>
      <c r="G97" s="16">
        <v>3.04</v>
      </c>
      <c r="H97" s="22">
        <f>F97*G97</f>
        <v>53798.879999999997</v>
      </c>
      <c r="I97" s="22">
        <v>10</v>
      </c>
      <c r="J97" s="22">
        <f>I97*H97/100</f>
        <v>5379.887999999999</v>
      </c>
      <c r="K97" s="22"/>
      <c r="L97" s="12">
        <f>K97*F97/100</f>
        <v>0</v>
      </c>
      <c r="M97" s="22"/>
      <c r="N97" s="12">
        <f>M97*F97/100</f>
        <v>0</v>
      </c>
      <c r="O97" s="12"/>
      <c r="P97" s="12">
        <f>F97*O97/100</f>
        <v>0</v>
      </c>
      <c r="Q97" s="22"/>
      <c r="R97" s="22">
        <f>Q97*F97/100</f>
        <v>0</v>
      </c>
      <c r="S97" s="22">
        <f>H97+J97+L97+N97+P97+R97</f>
        <v>59178.767999999996</v>
      </c>
      <c r="T97" s="236">
        <v>1</v>
      </c>
      <c r="U97" s="12">
        <f>S97*T97</f>
        <v>59178.767999999996</v>
      </c>
      <c r="V97" s="210">
        <v>1.71</v>
      </c>
      <c r="W97" s="211">
        <f>H97*V97</f>
        <v>91996.084799999997</v>
      </c>
      <c r="X97" s="170">
        <f>(W97*1.1+(L97+N97+P97+R97))*T97</f>
        <v>101195.69328000001</v>
      </c>
    </row>
    <row r="98" spans="1:24" ht="21">
      <c r="A98" s="164">
        <v>38</v>
      </c>
      <c r="B98" s="165" t="s">
        <v>439</v>
      </c>
      <c r="C98" s="81" t="s">
        <v>35</v>
      </c>
      <c r="D98" s="16" t="s">
        <v>477</v>
      </c>
      <c r="E98" s="55"/>
      <c r="F98" s="61">
        <v>17697</v>
      </c>
      <c r="G98" s="16">
        <v>3.04</v>
      </c>
      <c r="H98" s="22">
        <f>F98*G98</f>
        <v>53798.879999999997</v>
      </c>
      <c r="I98" s="22">
        <v>10</v>
      </c>
      <c r="J98" s="22">
        <f>I98*H98/100</f>
        <v>5379.887999999999</v>
      </c>
      <c r="K98" s="22"/>
      <c r="L98" s="12">
        <f>K98*F98/100</f>
        <v>0</v>
      </c>
      <c r="M98" s="22"/>
      <c r="N98" s="12">
        <f>M98*F98/100</f>
        <v>0</v>
      </c>
      <c r="O98" s="12"/>
      <c r="P98" s="12">
        <f>F98*O98/100</f>
        <v>0</v>
      </c>
      <c r="Q98" s="22"/>
      <c r="R98" s="22">
        <f>Q98*F98/100</f>
        <v>0</v>
      </c>
      <c r="S98" s="22">
        <f>H98+J98+L98+N98+P98+R98</f>
        <v>59178.767999999996</v>
      </c>
      <c r="T98" s="236">
        <v>1</v>
      </c>
      <c r="U98" s="12">
        <f>S98*T98</f>
        <v>59178.767999999996</v>
      </c>
      <c r="V98" s="210">
        <v>1.71</v>
      </c>
      <c r="W98" s="211">
        <f>H98*V98</f>
        <v>91996.084799999997</v>
      </c>
      <c r="X98" s="170">
        <f>(W98*1.1+(L98+N98+P98+R98))*T98</f>
        <v>101195.69328000001</v>
      </c>
    </row>
    <row r="99" spans="1:24">
      <c r="A99" s="164">
        <v>39</v>
      </c>
      <c r="B99" s="150" t="s">
        <v>199</v>
      </c>
      <c r="C99" s="82">
        <v>5</v>
      </c>
      <c r="D99" s="16"/>
      <c r="E99" s="55"/>
      <c r="F99" s="61">
        <v>17697</v>
      </c>
      <c r="G99" s="16">
        <v>2.92</v>
      </c>
      <c r="H99" s="22">
        <f t="shared" si="26"/>
        <v>51675.24</v>
      </c>
      <c r="I99" s="22">
        <v>10</v>
      </c>
      <c r="J99" s="22">
        <f t="shared" si="27"/>
        <v>5167.5239999999994</v>
      </c>
      <c r="K99" s="22"/>
      <c r="L99" s="12">
        <f t="shared" si="28"/>
        <v>0</v>
      </c>
      <c r="M99" s="22"/>
      <c r="N99" s="12">
        <f t="shared" si="29"/>
        <v>0</v>
      </c>
      <c r="O99" s="12"/>
      <c r="P99" s="12">
        <f t="shared" si="30"/>
        <v>0</v>
      </c>
      <c r="Q99" s="22"/>
      <c r="R99" s="22">
        <f t="shared" si="31"/>
        <v>0</v>
      </c>
      <c r="S99" s="22">
        <f t="shared" si="32"/>
        <v>56842.763999999996</v>
      </c>
      <c r="T99" s="236">
        <v>0.5</v>
      </c>
      <c r="U99" s="12">
        <f t="shared" si="33"/>
        <v>28421.381999999998</v>
      </c>
      <c r="V99" s="210">
        <v>1.71</v>
      </c>
      <c r="W99" s="211">
        <f>H99*V99</f>
        <v>88364.660399999993</v>
      </c>
      <c r="X99" s="170">
        <f>(W99*1.1+(L99+N99+P99+R99))*T99</f>
        <v>48600.563220000004</v>
      </c>
    </row>
    <row r="100" spans="1:24">
      <c r="A100" s="164">
        <v>40</v>
      </c>
      <c r="B100" s="150" t="s">
        <v>199</v>
      </c>
      <c r="C100" s="81">
        <v>5</v>
      </c>
      <c r="D100" s="16"/>
      <c r="E100" s="55"/>
      <c r="F100" s="61">
        <v>17697</v>
      </c>
      <c r="G100" s="16">
        <v>2.92</v>
      </c>
      <c r="H100" s="22">
        <f t="shared" ref="H100" si="34">F100*G100</f>
        <v>51675.24</v>
      </c>
      <c r="I100" s="22">
        <v>10</v>
      </c>
      <c r="J100" s="22">
        <f t="shared" ref="J100" si="35">I100*H100/100</f>
        <v>5167.5239999999994</v>
      </c>
      <c r="K100" s="22"/>
      <c r="L100" s="12">
        <f t="shared" ref="L100" si="36">K100*F100/100</f>
        <v>0</v>
      </c>
      <c r="M100" s="22"/>
      <c r="N100" s="12">
        <f t="shared" ref="N100" si="37">M100*F100/100</f>
        <v>0</v>
      </c>
      <c r="O100" s="12"/>
      <c r="P100" s="12">
        <f t="shared" ref="P100" si="38">F100*O100/100</f>
        <v>0</v>
      </c>
      <c r="Q100" s="22"/>
      <c r="R100" s="22">
        <f t="shared" ref="R100" si="39">Q100*F100/100</f>
        <v>0</v>
      </c>
      <c r="S100" s="22">
        <f t="shared" ref="S100" si="40">H100+J100+L100+N100+P100+R100</f>
        <v>56842.763999999996</v>
      </c>
      <c r="T100" s="236">
        <v>0.5</v>
      </c>
      <c r="U100" s="12">
        <f t="shared" ref="U100" si="41">S100*T100</f>
        <v>28421.381999999998</v>
      </c>
      <c r="V100" s="210">
        <v>1.71</v>
      </c>
      <c r="W100" s="211">
        <f>H100*V100</f>
        <v>88364.660399999993</v>
      </c>
      <c r="X100" s="170">
        <f>(W100*1.1+(L100+N100+P100+R100))*T100</f>
        <v>48600.563220000004</v>
      </c>
    </row>
    <row r="101" spans="1:24">
      <c r="A101" s="164">
        <v>41</v>
      </c>
      <c r="B101" s="165" t="s">
        <v>200</v>
      </c>
      <c r="C101" s="81">
        <v>4</v>
      </c>
      <c r="D101" s="16"/>
      <c r="E101" s="55"/>
      <c r="F101" s="61">
        <v>17697</v>
      </c>
      <c r="G101" s="16">
        <v>2.89</v>
      </c>
      <c r="H101" s="22">
        <f t="shared" si="26"/>
        <v>51144.33</v>
      </c>
      <c r="I101" s="22">
        <v>10</v>
      </c>
      <c r="J101" s="22">
        <f t="shared" si="27"/>
        <v>5114.4330000000009</v>
      </c>
      <c r="K101" s="22"/>
      <c r="L101" s="12">
        <f t="shared" si="28"/>
        <v>0</v>
      </c>
      <c r="M101" s="22"/>
      <c r="N101" s="12">
        <f t="shared" si="29"/>
        <v>0</v>
      </c>
      <c r="O101" s="12"/>
      <c r="P101" s="12">
        <f t="shared" si="30"/>
        <v>0</v>
      </c>
      <c r="Q101" s="22"/>
      <c r="R101" s="22">
        <f t="shared" si="31"/>
        <v>0</v>
      </c>
      <c r="S101" s="22">
        <f t="shared" si="32"/>
        <v>56258.763000000006</v>
      </c>
      <c r="T101" s="236">
        <v>1.25</v>
      </c>
      <c r="U101" s="12">
        <f t="shared" si="33"/>
        <v>70323.453750000015</v>
      </c>
      <c r="V101" s="210">
        <v>1.71</v>
      </c>
      <c r="W101" s="211">
        <f>H101*V101</f>
        <v>87456.804300000003</v>
      </c>
      <c r="X101" s="170">
        <f>(W101*1.1+(L101+N101+P101+R101))*T101</f>
        <v>120253.10591250002</v>
      </c>
    </row>
    <row r="102" spans="1:24" ht="18" customHeight="1">
      <c r="A102" s="164">
        <v>42</v>
      </c>
      <c r="B102" s="165" t="s">
        <v>200</v>
      </c>
      <c r="C102" s="81">
        <v>5</v>
      </c>
      <c r="D102" s="16"/>
      <c r="E102" s="55"/>
      <c r="F102" s="61">
        <v>17697</v>
      </c>
      <c r="G102" s="16">
        <v>2.92</v>
      </c>
      <c r="H102" s="22">
        <f t="shared" si="26"/>
        <v>51675.24</v>
      </c>
      <c r="I102" s="22">
        <v>10</v>
      </c>
      <c r="J102" s="22">
        <f t="shared" si="27"/>
        <v>5167.5239999999994</v>
      </c>
      <c r="K102" s="22"/>
      <c r="L102" s="12">
        <f t="shared" si="28"/>
        <v>0</v>
      </c>
      <c r="M102" s="22"/>
      <c r="N102" s="12">
        <f t="shared" si="29"/>
        <v>0</v>
      </c>
      <c r="O102" s="12"/>
      <c r="P102" s="12">
        <f t="shared" si="30"/>
        <v>0</v>
      </c>
      <c r="Q102" s="22"/>
      <c r="R102" s="22">
        <f t="shared" si="31"/>
        <v>0</v>
      </c>
      <c r="S102" s="22">
        <f t="shared" si="32"/>
        <v>56842.763999999996</v>
      </c>
      <c r="T102" s="236">
        <v>1.75</v>
      </c>
      <c r="U102" s="12">
        <f t="shared" si="33"/>
        <v>99474.837</v>
      </c>
      <c r="V102" s="210">
        <v>1.71</v>
      </c>
      <c r="W102" s="211">
        <f>H102*V102</f>
        <v>88364.660399999993</v>
      </c>
      <c r="X102" s="170">
        <f>(W102*1.1+(L102+N102+P102+R102))*T102</f>
        <v>170101.97127000001</v>
      </c>
    </row>
    <row r="103" spans="1:24" s="13" customFormat="1">
      <c r="A103" s="164">
        <v>43</v>
      </c>
      <c r="B103" s="165" t="s">
        <v>201</v>
      </c>
      <c r="C103" s="81">
        <v>2</v>
      </c>
      <c r="D103" s="16"/>
      <c r="E103" s="55"/>
      <c r="F103" s="61">
        <v>17697</v>
      </c>
      <c r="G103" s="16">
        <v>2.81</v>
      </c>
      <c r="H103" s="22">
        <f t="shared" si="26"/>
        <v>49728.57</v>
      </c>
      <c r="I103" s="22">
        <v>10</v>
      </c>
      <c r="J103" s="22">
        <f t="shared" si="27"/>
        <v>4972.857</v>
      </c>
      <c r="K103" s="22"/>
      <c r="L103" s="12">
        <f t="shared" si="28"/>
        <v>0</v>
      </c>
      <c r="M103" s="22"/>
      <c r="N103" s="12">
        <f t="shared" si="29"/>
        <v>0</v>
      </c>
      <c r="O103" s="12"/>
      <c r="P103" s="12">
        <f t="shared" si="30"/>
        <v>0</v>
      </c>
      <c r="Q103" s="22"/>
      <c r="R103" s="22">
        <f t="shared" si="31"/>
        <v>0</v>
      </c>
      <c r="S103" s="22">
        <f t="shared" si="32"/>
        <v>54701.426999999996</v>
      </c>
      <c r="T103" s="236">
        <v>1</v>
      </c>
      <c r="U103" s="12">
        <f t="shared" si="33"/>
        <v>54701.426999999996</v>
      </c>
      <c r="V103" s="210">
        <v>1.71</v>
      </c>
      <c r="W103" s="211">
        <f>H103*V103</f>
        <v>85035.854699999996</v>
      </c>
      <c r="X103" s="170">
        <f>(W103*1.1+(L103+N103+P103+R103))*T103</f>
        <v>93539.440170000002</v>
      </c>
    </row>
    <row r="104" spans="1:24">
      <c r="A104" s="164">
        <v>44</v>
      </c>
      <c r="B104" s="165" t="s">
        <v>201</v>
      </c>
      <c r="C104" s="81">
        <v>2</v>
      </c>
      <c r="D104" s="16"/>
      <c r="E104" s="55"/>
      <c r="F104" s="61">
        <v>17697</v>
      </c>
      <c r="G104" s="16">
        <v>2.81</v>
      </c>
      <c r="H104" s="22">
        <f t="shared" si="26"/>
        <v>49728.57</v>
      </c>
      <c r="I104" s="22">
        <v>10</v>
      </c>
      <c r="J104" s="22">
        <f t="shared" si="27"/>
        <v>4972.857</v>
      </c>
      <c r="K104" s="22"/>
      <c r="L104" s="12">
        <f t="shared" si="28"/>
        <v>0</v>
      </c>
      <c r="M104" s="22"/>
      <c r="N104" s="12">
        <f t="shared" si="29"/>
        <v>0</v>
      </c>
      <c r="O104" s="12"/>
      <c r="P104" s="12">
        <f t="shared" si="30"/>
        <v>0</v>
      </c>
      <c r="Q104" s="22"/>
      <c r="R104" s="22">
        <f t="shared" si="31"/>
        <v>0</v>
      </c>
      <c r="S104" s="22">
        <f t="shared" si="32"/>
        <v>54701.426999999996</v>
      </c>
      <c r="T104" s="236">
        <v>7</v>
      </c>
      <c r="U104" s="12">
        <f t="shared" si="33"/>
        <v>382909.98899999994</v>
      </c>
      <c r="V104" s="210">
        <v>1.71</v>
      </c>
      <c r="W104" s="211">
        <f>H104*V104</f>
        <v>85035.854699999996</v>
      </c>
      <c r="X104" s="170">
        <f>(W104*1.1+(L104+N104+P104+R104))*T104</f>
        <v>654776.08119000006</v>
      </c>
    </row>
    <row r="105" spans="1:24" ht="31.2">
      <c r="A105" s="164">
        <v>45</v>
      </c>
      <c r="B105" s="165" t="s">
        <v>202</v>
      </c>
      <c r="C105" s="81">
        <v>2</v>
      </c>
      <c r="D105" s="16"/>
      <c r="E105" s="55"/>
      <c r="F105" s="61">
        <v>17697</v>
      </c>
      <c r="G105" s="16">
        <v>2.81</v>
      </c>
      <c r="H105" s="22">
        <f t="shared" si="26"/>
        <v>49728.57</v>
      </c>
      <c r="I105" s="22">
        <v>10</v>
      </c>
      <c r="J105" s="22">
        <f t="shared" si="27"/>
        <v>4972.857</v>
      </c>
      <c r="K105" s="22"/>
      <c r="L105" s="12">
        <f t="shared" si="28"/>
        <v>0</v>
      </c>
      <c r="M105" s="22">
        <v>30</v>
      </c>
      <c r="N105" s="12">
        <f t="shared" si="29"/>
        <v>5309.1</v>
      </c>
      <c r="O105" s="12"/>
      <c r="P105" s="12">
        <f t="shared" si="30"/>
        <v>0</v>
      </c>
      <c r="Q105" s="22"/>
      <c r="R105" s="22">
        <f t="shared" si="31"/>
        <v>0</v>
      </c>
      <c r="S105" s="22">
        <f t="shared" si="32"/>
        <v>60010.526999999995</v>
      </c>
      <c r="T105" s="236">
        <v>0.5</v>
      </c>
      <c r="U105" s="12">
        <f t="shared" si="33"/>
        <v>30005.263499999997</v>
      </c>
      <c r="V105" s="210">
        <v>1.71</v>
      </c>
      <c r="W105" s="211">
        <f>H105*V105</f>
        <v>85035.854699999996</v>
      </c>
      <c r="X105" s="170">
        <f>(W105*1.1+(L105+N105+P105+R105))*T105</f>
        <v>49424.270085000004</v>
      </c>
    </row>
    <row r="106" spans="1:24" ht="31.2">
      <c r="A106" s="164">
        <v>46</v>
      </c>
      <c r="B106" s="165" t="s">
        <v>202</v>
      </c>
      <c r="C106" s="81">
        <v>2</v>
      </c>
      <c r="D106" s="16"/>
      <c r="E106" s="55"/>
      <c r="F106" s="61">
        <v>17697</v>
      </c>
      <c r="G106" s="16">
        <v>2.81</v>
      </c>
      <c r="H106" s="22">
        <f t="shared" si="26"/>
        <v>49728.57</v>
      </c>
      <c r="I106" s="22">
        <v>10</v>
      </c>
      <c r="J106" s="22">
        <f t="shared" si="27"/>
        <v>4972.857</v>
      </c>
      <c r="K106" s="22"/>
      <c r="L106" s="12">
        <f t="shared" si="28"/>
        <v>0</v>
      </c>
      <c r="M106" s="22"/>
      <c r="N106" s="12">
        <f t="shared" si="29"/>
        <v>0</v>
      </c>
      <c r="O106" s="12"/>
      <c r="P106" s="12">
        <f t="shared" si="30"/>
        <v>0</v>
      </c>
      <c r="Q106" s="22"/>
      <c r="R106" s="22">
        <f t="shared" si="31"/>
        <v>0</v>
      </c>
      <c r="S106" s="22">
        <f t="shared" si="32"/>
        <v>54701.426999999996</v>
      </c>
      <c r="T106" s="236">
        <v>1.75</v>
      </c>
      <c r="U106" s="12">
        <f t="shared" si="33"/>
        <v>95727.497249999986</v>
      </c>
      <c r="V106" s="210">
        <v>1.71</v>
      </c>
      <c r="W106" s="211">
        <f>H106*V106</f>
        <v>85035.854699999996</v>
      </c>
      <c r="X106" s="170">
        <f>(W106*1.1+(L106+N106+P106+R106))*T106</f>
        <v>163694.02029750001</v>
      </c>
    </row>
    <row r="107" spans="1:24" ht="31.2">
      <c r="A107" s="164">
        <v>47</v>
      </c>
      <c r="B107" s="165" t="s">
        <v>202</v>
      </c>
      <c r="C107" s="81">
        <v>2</v>
      </c>
      <c r="D107" s="16"/>
      <c r="E107" s="55"/>
      <c r="F107" s="61">
        <v>17697</v>
      </c>
      <c r="G107" s="16">
        <v>2.81</v>
      </c>
      <c r="H107" s="22">
        <f t="shared" si="26"/>
        <v>49728.57</v>
      </c>
      <c r="I107" s="22">
        <v>10</v>
      </c>
      <c r="J107" s="22">
        <f t="shared" si="27"/>
        <v>4972.857</v>
      </c>
      <c r="K107" s="22"/>
      <c r="L107" s="12">
        <f t="shared" si="28"/>
        <v>0</v>
      </c>
      <c r="M107" s="22">
        <v>30</v>
      </c>
      <c r="N107" s="12">
        <f t="shared" si="29"/>
        <v>5309.1</v>
      </c>
      <c r="O107" s="12"/>
      <c r="P107" s="12">
        <f t="shared" si="30"/>
        <v>0</v>
      </c>
      <c r="Q107" s="22"/>
      <c r="R107" s="22">
        <f t="shared" si="31"/>
        <v>0</v>
      </c>
      <c r="S107" s="22">
        <f t="shared" si="32"/>
        <v>60010.526999999995</v>
      </c>
      <c r="T107" s="236">
        <v>1</v>
      </c>
      <c r="U107" s="12">
        <f t="shared" si="33"/>
        <v>60010.526999999995</v>
      </c>
      <c r="V107" s="210">
        <v>1.71</v>
      </c>
      <c r="W107" s="211">
        <f>H107*V107</f>
        <v>85035.854699999996</v>
      </c>
      <c r="X107" s="170">
        <f>(W107*1.1+(L107+N107+P107+R107))*T107</f>
        <v>98848.540170000007</v>
      </c>
    </row>
    <row r="108" spans="1:24" ht="31.2">
      <c r="A108" s="164">
        <v>48</v>
      </c>
      <c r="B108" s="165" t="s">
        <v>202</v>
      </c>
      <c r="C108" s="81">
        <v>2</v>
      </c>
      <c r="D108" s="16"/>
      <c r="E108" s="55"/>
      <c r="F108" s="61">
        <v>17697</v>
      </c>
      <c r="G108" s="16">
        <v>2.81</v>
      </c>
      <c r="H108" s="22">
        <f t="shared" si="26"/>
        <v>49728.57</v>
      </c>
      <c r="I108" s="22">
        <v>10</v>
      </c>
      <c r="J108" s="22">
        <f t="shared" si="27"/>
        <v>4972.857</v>
      </c>
      <c r="K108" s="22"/>
      <c r="L108" s="12">
        <f t="shared" si="28"/>
        <v>0</v>
      </c>
      <c r="M108" s="22">
        <v>30</v>
      </c>
      <c r="N108" s="12">
        <f t="shared" si="29"/>
        <v>5309.1</v>
      </c>
      <c r="O108" s="12"/>
      <c r="P108" s="12">
        <f t="shared" si="30"/>
        <v>0</v>
      </c>
      <c r="Q108" s="22"/>
      <c r="R108" s="22">
        <f t="shared" si="31"/>
        <v>0</v>
      </c>
      <c r="S108" s="22">
        <f t="shared" si="32"/>
        <v>60010.526999999995</v>
      </c>
      <c r="T108" s="236">
        <v>3.75</v>
      </c>
      <c r="U108" s="12">
        <f t="shared" si="33"/>
        <v>225039.47624999998</v>
      </c>
      <c r="V108" s="210">
        <v>1.71</v>
      </c>
      <c r="W108" s="211">
        <f>H108*V108</f>
        <v>85035.854699999996</v>
      </c>
      <c r="X108" s="170">
        <f>(W108*1.1+(L108+N108+P108+R108))*T108</f>
        <v>370682.02563750005</v>
      </c>
    </row>
    <row r="109" spans="1:24" s="13" customFormat="1">
      <c r="A109" s="164">
        <v>49</v>
      </c>
      <c r="B109" s="150" t="s">
        <v>203</v>
      </c>
      <c r="C109" s="82">
        <v>1</v>
      </c>
      <c r="D109" s="16"/>
      <c r="E109" s="55"/>
      <c r="F109" s="61">
        <v>17697</v>
      </c>
      <c r="G109" s="16">
        <v>2.77</v>
      </c>
      <c r="H109" s="22">
        <f t="shared" si="26"/>
        <v>49020.69</v>
      </c>
      <c r="I109" s="22">
        <v>10</v>
      </c>
      <c r="J109" s="22">
        <f t="shared" si="27"/>
        <v>4902.0690000000004</v>
      </c>
      <c r="K109" s="22"/>
      <c r="L109" s="12">
        <f t="shared" si="28"/>
        <v>0</v>
      </c>
      <c r="M109" s="22"/>
      <c r="N109" s="12">
        <f t="shared" si="29"/>
        <v>0</v>
      </c>
      <c r="O109" s="12"/>
      <c r="P109" s="12">
        <f t="shared" si="30"/>
        <v>0</v>
      </c>
      <c r="Q109" s="22"/>
      <c r="R109" s="22">
        <f t="shared" si="31"/>
        <v>0</v>
      </c>
      <c r="S109" s="22">
        <f t="shared" si="32"/>
        <v>53922.759000000005</v>
      </c>
      <c r="T109" s="236">
        <v>4</v>
      </c>
      <c r="U109" s="12">
        <f t="shared" si="33"/>
        <v>215691.03600000002</v>
      </c>
      <c r="V109" s="210">
        <v>1.71</v>
      </c>
      <c r="W109" s="211">
        <f>H109*V109</f>
        <v>83825.3799</v>
      </c>
      <c r="X109" s="170">
        <f>(W109*1.1+(L109+N109+P109+R109))*T109</f>
        <v>368831.67156000005</v>
      </c>
    </row>
    <row r="110" spans="1:24" s="13" customFormat="1">
      <c r="A110" s="164">
        <v>50</v>
      </c>
      <c r="B110" s="150" t="s">
        <v>383</v>
      </c>
      <c r="C110" s="82">
        <v>1</v>
      </c>
      <c r="D110" s="16"/>
      <c r="E110" s="55"/>
      <c r="F110" s="61">
        <v>17697</v>
      </c>
      <c r="G110" s="16">
        <v>2.77</v>
      </c>
      <c r="H110" s="22">
        <f t="shared" si="26"/>
        <v>49020.69</v>
      </c>
      <c r="I110" s="22">
        <v>10</v>
      </c>
      <c r="J110" s="22">
        <f t="shared" si="27"/>
        <v>4902.0690000000004</v>
      </c>
      <c r="K110" s="22"/>
      <c r="L110" s="12">
        <f t="shared" si="28"/>
        <v>0</v>
      </c>
      <c r="M110" s="22"/>
      <c r="N110" s="12">
        <f t="shared" si="29"/>
        <v>0</v>
      </c>
      <c r="O110" s="12"/>
      <c r="P110" s="12">
        <f t="shared" si="30"/>
        <v>0</v>
      </c>
      <c r="Q110" s="22"/>
      <c r="R110" s="22">
        <f t="shared" si="31"/>
        <v>0</v>
      </c>
      <c r="S110" s="22">
        <f t="shared" si="32"/>
        <v>53922.759000000005</v>
      </c>
      <c r="T110" s="236">
        <v>6.75</v>
      </c>
      <c r="U110" s="12">
        <f t="shared" si="33"/>
        <v>363978.62325000006</v>
      </c>
      <c r="V110" s="210">
        <v>1.71</v>
      </c>
      <c r="W110" s="211">
        <f>H110*V110</f>
        <v>83825.3799</v>
      </c>
      <c r="X110" s="170">
        <f>(W110*1.1+(L110+N110+P110+R110))*T110</f>
        <v>622403.44575750013</v>
      </c>
    </row>
    <row r="111" spans="1:24" s="13" customFormat="1">
      <c r="A111" s="164">
        <v>51</v>
      </c>
      <c r="B111" s="150" t="s">
        <v>383</v>
      </c>
      <c r="C111" s="82">
        <v>1</v>
      </c>
      <c r="D111" s="16"/>
      <c r="E111" s="55"/>
      <c r="F111" s="61">
        <v>17697</v>
      </c>
      <c r="G111" s="16">
        <v>2.77</v>
      </c>
      <c r="H111" s="22">
        <f t="shared" si="26"/>
        <v>49020.69</v>
      </c>
      <c r="I111" s="22">
        <v>10</v>
      </c>
      <c r="J111" s="22">
        <f t="shared" si="27"/>
        <v>4902.0690000000004</v>
      </c>
      <c r="K111" s="22"/>
      <c r="L111" s="12">
        <f t="shared" si="28"/>
        <v>0</v>
      </c>
      <c r="M111" s="22"/>
      <c r="N111" s="12">
        <f t="shared" si="29"/>
        <v>0</v>
      </c>
      <c r="O111" s="12"/>
      <c r="P111" s="12">
        <f t="shared" si="30"/>
        <v>0</v>
      </c>
      <c r="Q111" s="22"/>
      <c r="R111" s="22">
        <f t="shared" si="31"/>
        <v>0</v>
      </c>
      <c r="S111" s="22">
        <f t="shared" si="32"/>
        <v>53922.759000000005</v>
      </c>
      <c r="T111" s="236">
        <v>1.75</v>
      </c>
      <c r="U111" s="12">
        <f t="shared" si="33"/>
        <v>94364.828250000006</v>
      </c>
      <c r="V111" s="210">
        <v>1.71</v>
      </c>
      <c r="W111" s="211">
        <f>H111*V111</f>
        <v>83825.3799</v>
      </c>
      <c r="X111" s="170">
        <f>(W111*1.1+(L111+N111+P111+R111))*T111</f>
        <v>161363.85630750001</v>
      </c>
    </row>
    <row r="112" spans="1:24" s="13" customFormat="1">
      <c r="A112" s="164">
        <v>52</v>
      </c>
      <c r="B112" s="150" t="s">
        <v>383</v>
      </c>
      <c r="C112" s="82">
        <v>1</v>
      </c>
      <c r="D112" s="16"/>
      <c r="E112" s="55"/>
      <c r="F112" s="61">
        <v>17697</v>
      </c>
      <c r="G112" s="16">
        <v>2.77</v>
      </c>
      <c r="H112" s="22">
        <f t="shared" si="26"/>
        <v>49020.69</v>
      </c>
      <c r="I112" s="22">
        <v>10</v>
      </c>
      <c r="J112" s="22">
        <f t="shared" si="27"/>
        <v>4902.0690000000004</v>
      </c>
      <c r="K112" s="22"/>
      <c r="L112" s="12">
        <f t="shared" si="28"/>
        <v>0</v>
      </c>
      <c r="M112" s="22"/>
      <c r="N112" s="12">
        <f t="shared" si="29"/>
        <v>0</v>
      </c>
      <c r="O112" s="12"/>
      <c r="P112" s="12">
        <f t="shared" si="30"/>
        <v>0</v>
      </c>
      <c r="Q112" s="22"/>
      <c r="R112" s="22">
        <f t="shared" si="31"/>
        <v>0</v>
      </c>
      <c r="S112" s="22">
        <f t="shared" si="32"/>
        <v>53922.759000000005</v>
      </c>
      <c r="T112" s="236">
        <v>1.75</v>
      </c>
      <c r="U112" s="12">
        <f t="shared" si="33"/>
        <v>94364.828250000006</v>
      </c>
      <c r="V112" s="210">
        <v>1.71</v>
      </c>
      <c r="W112" s="211">
        <f>H112*V112</f>
        <v>83825.3799</v>
      </c>
      <c r="X112" s="170">
        <f>(W112*1.1+(L112+N112+P112+R112))*T112</f>
        <v>161363.85630750001</v>
      </c>
    </row>
    <row r="113" spans="1:24" s="13" customFormat="1">
      <c r="A113" s="164">
        <v>53</v>
      </c>
      <c r="B113" s="150" t="s">
        <v>383</v>
      </c>
      <c r="C113" s="82">
        <v>1</v>
      </c>
      <c r="D113" s="16"/>
      <c r="E113" s="55"/>
      <c r="F113" s="61">
        <v>17697</v>
      </c>
      <c r="G113" s="16">
        <v>2.77</v>
      </c>
      <c r="H113" s="22">
        <f t="shared" si="26"/>
        <v>49020.69</v>
      </c>
      <c r="I113" s="22">
        <v>10</v>
      </c>
      <c r="J113" s="22">
        <f t="shared" si="27"/>
        <v>4902.0690000000004</v>
      </c>
      <c r="K113" s="22"/>
      <c r="L113" s="12">
        <f t="shared" si="28"/>
        <v>0</v>
      </c>
      <c r="M113" s="22"/>
      <c r="N113" s="12">
        <f t="shared" si="29"/>
        <v>0</v>
      </c>
      <c r="O113" s="12"/>
      <c r="P113" s="12">
        <f t="shared" si="30"/>
        <v>0</v>
      </c>
      <c r="Q113" s="22"/>
      <c r="R113" s="22">
        <f t="shared" si="31"/>
        <v>0</v>
      </c>
      <c r="S113" s="22">
        <f t="shared" si="32"/>
        <v>53922.759000000005</v>
      </c>
      <c r="T113" s="236">
        <v>1.75</v>
      </c>
      <c r="U113" s="12">
        <f t="shared" si="33"/>
        <v>94364.828250000006</v>
      </c>
      <c r="V113" s="210">
        <v>1.71</v>
      </c>
      <c r="W113" s="211">
        <f>H113*V113</f>
        <v>83825.3799</v>
      </c>
      <c r="X113" s="170">
        <f>(W113*1.1+(L113+N113+P113+R113))*T113</f>
        <v>161363.85630750001</v>
      </c>
    </row>
    <row r="114" spans="1:24" ht="41.4">
      <c r="A114" s="164">
        <v>54</v>
      </c>
      <c r="B114" s="150" t="s">
        <v>204</v>
      </c>
      <c r="C114" s="82">
        <v>2</v>
      </c>
      <c r="D114" s="16"/>
      <c r="E114" s="55"/>
      <c r="F114" s="61">
        <v>17697</v>
      </c>
      <c r="G114" s="16">
        <v>2.81</v>
      </c>
      <c r="H114" s="22">
        <f t="shared" si="26"/>
        <v>49728.57</v>
      </c>
      <c r="I114" s="22">
        <v>10</v>
      </c>
      <c r="J114" s="22">
        <f t="shared" si="27"/>
        <v>4972.857</v>
      </c>
      <c r="K114" s="22"/>
      <c r="L114" s="12">
        <f t="shared" si="28"/>
        <v>0</v>
      </c>
      <c r="M114" s="22"/>
      <c r="N114" s="12">
        <f t="shared" si="29"/>
        <v>0</v>
      </c>
      <c r="O114" s="12"/>
      <c r="P114" s="12">
        <f t="shared" si="30"/>
        <v>0</v>
      </c>
      <c r="Q114" s="22"/>
      <c r="R114" s="22">
        <f t="shared" si="31"/>
        <v>0</v>
      </c>
      <c r="S114" s="22">
        <f t="shared" si="32"/>
        <v>54701.426999999996</v>
      </c>
      <c r="T114" s="236">
        <v>1.5</v>
      </c>
      <c r="U114" s="12">
        <f t="shared" si="33"/>
        <v>82052.140499999994</v>
      </c>
      <c r="V114" s="210">
        <v>1.71</v>
      </c>
      <c r="W114" s="211">
        <f>H114*V114</f>
        <v>85035.854699999996</v>
      </c>
      <c r="X114" s="170">
        <f>(W114*1.1+(L114+N114+P114+R114))*T114</f>
        <v>140309.160255</v>
      </c>
    </row>
    <row r="115" spans="1:24" ht="41.4">
      <c r="A115" s="164">
        <v>55</v>
      </c>
      <c r="B115" s="150" t="s">
        <v>204</v>
      </c>
      <c r="C115" s="82">
        <v>2</v>
      </c>
      <c r="D115" s="16"/>
      <c r="E115" s="55"/>
      <c r="F115" s="61">
        <v>17697</v>
      </c>
      <c r="G115" s="16">
        <v>2.81</v>
      </c>
      <c r="H115" s="22">
        <f t="shared" si="26"/>
        <v>49728.57</v>
      </c>
      <c r="I115" s="22">
        <v>10</v>
      </c>
      <c r="J115" s="22">
        <f t="shared" si="27"/>
        <v>4972.857</v>
      </c>
      <c r="K115" s="22"/>
      <c r="L115" s="12">
        <f t="shared" si="28"/>
        <v>0</v>
      </c>
      <c r="M115" s="22"/>
      <c r="N115" s="12">
        <f t="shared" si="29"/>
        <v>0</v>
      </c>
      <c r="O115" s="12"/>
      <c r="P115" s="12">
        <f t="shared" si="30"/>
        <v>0</v>
      </c>
      <c r="Q115" s="22"/>
      <c r="R115" s="22">
        <f t="shared" si="31"/>
        <v>0</v>
      </c>
      <c r="S115" s="22">
        <f t="shared" si="32"/>
        <v>54701.426999999996</v>
      </c>
      <c r="T115" s="236">
        <v>1.5</v>
      </c>
      <c r="U115" s="12">
        <f t="shared" si="33"/>
        <v>82052.140499999994</v>
      </c>
      <c r="V115" s="210">
        <v>1.71</v>
      </c>
      <c r="W115" s="211">
        <f>H115*V115</f>
        <v>85035.854699999996</v>
      </c>
      <c r="X115" s="170">
        <f>(W115*1.1+(L115+N115+P115+R115))*T115</f>
        <v>140309.160255</v>
      </c>
    </row>
    <row r="116" spans="1:24" ht="41.4">
      <c r="A116" s="164">
        <v>56</v>
      </c>
      <c r="B116" s="150" t="s">
        <v>204</v>
      </c>
      <c r="C116" s="82">
        <v>2</v>
      </c>
      <c r="D116" s="16"/>
      <c r="E116" s="55"/>
      <c r="F116" s="61">
        <v>17697</v>
      </c>
      <c r="G116" s="16">
        <v>2.81</v>
      </c>
      <c r="H116" s="22">
        <f t="shared" si="26"/>
        <v>49728.57</v>
      </c>
      <c r="I116" s="22">
        <v>10</v>
      </c>
      <c r="J116" s="22">
        <f t="shared" si="27"/>
        <v>4972.857</v>
      </c>
      <c r="K116" s="22"/>
      <c r="L116" s="12">
        <f t="shared" si="28"/>
        <v>0</v>
      </c>
      <c r="M116" s="22"/>
      <c r="N116" s="12">
        <f t="shared" si="29"/>
        <v>0</v>
      </c>
      <c r="O116" s="12"/>
      <c r="P116" s="12">
        <f t="shared" si="30"/>
        <v>0</v>
      </c>
      <c r="Q116" s="22"/>
      <c r="R116" s="22">
        <f t="shared" si="31"/>
        <v>0</v>
      </c>
      <c r="S116" s="22">
        <f t="shared" si="32"/>
        <v>54701.426999999996</v>
      </c>
      <c r="T116" s="236">
        <v>0.5</v>
      </c>
      <c r="U116" s="12">
        <f t="shared" si="33"/>
        <v>27350.713499999998</v>
      </c>
      <c r="V116" s="210">
        <v>1.71</v>
      </c>
      <c r="W116" s="211">
        <f>H116*V116</f>
        <v>85035.854699999996</v>
      </c>
      <c r="X116" s="170">
        <f>(W116*1.1+(L116+N116+P116+R116))*T116</f>
        <v>46769.720085000001</v>
      </c>
    </row>
    <row r="117" spans="1:24" s="13" customFormat="1" ht="21">
      <c r="A117" s="164">
        <v>57</v>
      </c>
      <c r="B117" s="150" t="s">
        <v>205</v>
      </c>
      <c r="C117" s="82">
        <v>2</v>
      </c>
      <c r="D117" s="16"/>
      <c r="E117" s="55"/>
      <c r="F117" s="61">
        <v>17697</v>
      </c>
      <c r="G117" s="16">
        <v>2.81</v>
      </c>
      <c r="H117" s="22">
        <f t="shared" si="26"/>
        <v>49728.57</v>
      </c>
      <c r="I117" s="22">
        <v>10</v>
      </c>
      <c r="J117" s="22">
        <f t="shared" si="27"/>
        <v>4972.857</v>
      </c>
      <c r="K117" s="22"/>
      <c r="L117" s="12">
        <f t="shared" si="28"/>
        <v>0</v>
      </c>
      <c r="M117" s="22"/>
      <c r="N117" s="12">
        <f t="shared" si="29"/>
        <v>0</v>
      </c>
      <c r="O117" s="12"/>
      <c r="P117" s="12">
        <f t="shared" si="30"/>
        <v>0</v>
      </c>
      <c r="Q117" s="22"/>
      <c r="R117" s="22">
        <f t="shared" si="31"/>
        <v>0</v>
      </c>
      <c r="S117" s="22">
        <f t="shared" si="32"/>
        <v>54701.426999999996</v>
      </c>
      <c r="T117" s="236">
        <v>0.25</v>
      </c>
      <c r="U117" s="12">
        <f t="shared" si="33"/>
        <v>13675.356749999999</v>
      </c>
      <c r="V117" s="210">
        <v>1.71</v>
      </c>
      <c r="W117" s="211">
        <f>H117*V117</f>
        <v>85035.854699999996</v>
      </c>
      <c r="X117" s="170">
        <f>(W117*1.1+(L117+N117+P117+R117))*T117</f>
        <v>23384.8600425</v>
      </c>
    </row>
    <row r="118" spans="1:24" ht="21">
      <c r="A118" s="164">
        <v>58</v>
      </c>
      <c r="B118" s="150" t="s">
        <v>205</v>
      </c>
      <c r="C118" s="82">
        <v>2</v>
      </c>
      <c r="D118" s="16"/>
      <c r="E118" s="55"/>
      <c r="F118" s="61">
        <v>17697</v>
      </c>
      <c r="G118" s="16">
        <v>2.81</v>
      </c>
      <c r="H118" s="22">
        <f t="shared" si="26"/>
        <v>49728.57</v>
      </c>
      <c r="I118" s="22">
        <v>10</v>
      </c>
      <c r="J118" s="22">
        <f t="shared" si="27"/>
        <v>4972.857</v>
      </c>
      <c r="K118" s="22"/>
      <c r="L118" s="12">
        <f t="shared" si="28"/>
        <v>0</v>
      </c>
      <c r="M118" s="22"/>
      <c r="N118" s="12">
        <f t="shared" si="29"/>
        <v>0</v>
      </c>
      <c r="O118" s="12"/>
      <c r="P118" s="12">
        <f t="shared" si="30"/>
        <v>0</v>
      </c>
      <c r="Q118" s="22"/>
      <c r="R118" s="22">
        <f t="shared" si="31"/>
        <v>0</v>
      </c>
      <c r="S118" s="22">
        <f t="shared" si="32"/>
        <v>54701.426999999996</v>
      </c>
      <c r="T118" s="236">
        <v>1.5</v>
      </c>
      <c r="U118" s="12">
        <f t="shared" si="33"/>
        <v>82052.140499999994</v>
      </c>
      <c r="V118" s="210">
        <v>1.71</v>
      </c>
      <c r="W118" s="211">
        <f>H118*V118</f>
        <v>85035.854699999996</v>
      </c>
      <c r="X118" s="170">
        <f>(W118*1.1+(L118+N118+P118+R118))*T118</f>
        <v>140309.160255</v>
      </c>
    </row>
    <row r="119" spans="1:24" ht="21">
      <c r="A119" s="164">
        <v>59</v>
      </c>
      <c r="B119" s="150" t="s">
        <v>205</v>
      </c>
      <c r="C119" s="82">
        <v>2</v>
      </c>
      <c r="D119" s="16"/>
      <c r="E119" s="55"/>
      <c r="F119" s="61">
        <v>17697</v>
      </c>
      <c r="G119" s="16">
        <v>2.81</v>
      </c>
      <c r="H119" s="22">
        <f t="shared" si="26"/>
        <v>49728.57</v>
      </c>
      <c r="I119" s="22">
        <v>10</v>
      </c>
      <c r="J119" s="22">
        <f t="shared" si="27"/>
        <v>4972.857</v>
      </c>
      <c r="K119" s="22"/>
      <c r="L119" s="12">
        <f t="shared" si="28"/>
        <v>0</v>
      </c>
      <c r="M119" s="22"/>
      <c r="N119" s="12">
        <f t="shared" si="29"/>
        <v>0</v>
      </c>
      <c r="O119" s="12"/>
      <c r="P119" s="12">
        <f t="shared" si="30"/>
        <v>0</v>
      </c>
      <c r="Q119" s="22"/>
      <c r="R119" s="22">
        <f t="shared" si="31"/>
        <v>0</v>
      </c>
      <c r="S119" s="22">
        <f t="shared" si="32"/>
        <v>54701.426999999996</v>
      </c>
      <c r="T119" s="236">
        <v>3.25</v>
      </c>
      <c r="U119" s="12">
        <f t="shared" si="33"/>
        <v>177779.63774999999</v>
      </c>
      <c r="V119" s="210">
        <v>1.71</v>
      </c>
      <c r="W119" s="211">
        <f>H119*V119</f>
        <v>85035.854699999996</v>
      </c>
      <c r="X119" s="170">
        <f>(W119*1.1+(L119+N119+P119+R119))*T119</f>
        <v>304003.18055250001</v>
      </c>
    </row>
    <row r="120" spans="1:24">
      <c r="A120" s="164">
        <v>60</v>
      </c>
      <c r="B120" s="150" t="s">
        <v>206</v>
      </c>
      <c r="C120" s="82">
        <v>3</v>
      </c>
      <c r="D120" s="16"/>
      <c r="E120" s="55"/>
      <c r="F120" s="61">
        <v>17697</v>
      </c>
      <c r="G120" s="16">
        <v>2.84</v>
      </c>
      <c r="H120" s="22">
        <f t="shared" si="26"/>
        <v>50259.479999999996</v>
      </c>
      <c r="I120" s="22">
        <v>10</v>
      </c>
      <c r="J120" s="22">
        <f t="shared" si="27"/>
        <v>5025.9479999999994</v>
      </c>
      <c r="K120" s="22"/>
      <c r="L120" s="12">
        <f t="shared" si="28"/>
        <v>0</v>
      </c>
      <c r="M120" s="22"/>
      <c r="N120" s="12">
        <f t="shared" si="29"/>
        <v>0</v>
      </c>
      <c r="O120" s="12"/>
      <c r="P120" s="12">
        <f t="shared" si="30"/>
        <v>0</v>
      </c>
      <c r="Q120" s="22"/>
      <c r="R120" s="22">
        <f t="shared" si="31"/>
        <v>0</v>
      </c>
      <c r="S120" s="22">
        <f t="shared" si="32"/>
        <v>55285.427999999993</v>
      </c>
      <c r="T120" s="236">
        <v>1.5</v>
      </c>
      <c r="U120" s="12">
        <f t="shared" si="33"/>
        <v>82928.141999999993</v>
      </c>
      <c r="V120" s="210">
        <v>1.71</v>
      </c>
      <c r="W120" s="211">
        <f>H120*V120</f>
        <v>85943.710799999986</v>
      </c>
      <c r="X120" s="170">
        <f>(W120*1.1+(L120+N120+P120+R120))*T120</f>
        <v>141807.12281999999</v>
      </c>
    </row>
    <row r="121" spans="1:24">
      <c r="A121" s="164">
        <v>61</v>
      </c>
      <c r="B121" s="150" t="s">
        <v>206</v>
      </c>
      <c r="C121" s="82">
        <v>4</v>
      </c>
      <c r="D121" s="16"/>
      <c r="E121" s="55"/>
      <c r="F121" s="61">
        <v>17697</v>
      </c>
      <c r="G121" s="16">
        <v>2.89</v>
      </c>
      <c r="H121" s="22">
        <f t="shared" si="26"/>
        <v>51144.33</v>
      </c>
      <c r="I121" s="22">
        <v>10</v>
      </c>
      <c r="J121" s="22">
        <f t="shared" si="27"/>
        <v>5114.4330000000009</v>
      </c>
      <c r="K121" s="22"/>
      <c r="L121" s="12">
        <f t="shared" si="28"/>
        <v>0</v>
      </c>
      <c r="M121" s="22"/>
      <c r="N121" s="12">
        <f t="shared" si="29"/>
        <v>0</v>
      </c>
      <c r="O121" s="12"/>
      <c r="P121" s="12">
        <f t="shared" si="30"/>
        <v>0</v>
      </c>
      <c r="Q121" s="22"/>
      <c r="R121" s="22">
        <f t="shared" si="31"/>
        <v>0</v>
      </c>
      <c r="S121" s="22">
        <f t="shared" si="32"/>
        <v>56258.763000000006</v>
      </c>
      <c r="T121" s="236">
        <v>0.5</v>
      </c>
      <c r="U121" s="12">
        <f t="shared" si="33"/>
        <v>28129.381500000003</v>
      </c>
      <c r="V121" s="210">
        <v>1.71</v>
      </c>
      <c r="W121" s="211">
        <f>H121*V121</f>
        <v>87456.804300000003</v>
      </c>
      <c r="X121" s="170">
        <f>(W121*1.1+(L121+N121+P121+R121))*T121</f>
        <v>48101.242365000006</v>
      </c>
    </row>
    <row r="122" spans="1:24" s="13" customFormat="1">
      <c r="A122" s="164">
        <v>62</v>
      </c>
      <c r="B122" s="57" t="s">
        <v>208</v>
      </c>
      <c r="C122" s="82">
        <v>4</v>
      </c>
      <c r="D122" s="16"/>
      <c r="E122" s="55"/>
      <c r="F122" s="61">
        <v>17697</v>
      </c>
      <c r="G122" s="16">
        <v>2.89</v>
      </c>
      <c r="H122" s="22">
        <f t="shared" si="26"/>
        <v>51144.33</v>
      </c>
      <c r="I122" s="22">
        <v>10</v>
      </c>
      <c r="J122" s="22">
        <f t="shared" si="27"/>
        <v>5114.4330000000009</v>
      </c>
      <c r="K122" s="22"/>
      <c r="L122" s="12">
        <f t="shared" si="28"/>
        <v>0</v>
      </c>
      <c r="M122" s="22">
        <v>30</v>
      </c>
      <c r="N122" s="12">
        <f t="shared" si="29"/>
        <v>5309.1</v>
      </c>
      <c r="O122" s="12"/>
      <c r="P122" s="12">
        <f t="shared" si="30"/>
        <v>0</v>
      </c>
      <c r="Q122" s="22"/>
      <c r="R122" s="22">
        <f t="shared" si="31"/>
        <v>0</v>
      </c>
      <c r="S122" s="22">
        <f t="shared" si="32"/>
        <v>61567.863000000005</v>
      </c>
      <c r="T122" s="236">
        <v>1</v>
      </c>
      <c r="U122" s="12">
        <f t="shared" si="33"/>
        <v>61567.863000000005</v>
      </c>
      <c r="V122" s="210">
        <v>1.71</v>
      </c>
      <c r="W122" s="211">
        <f>H122*V122</f>
        <v>87456.804300000003</v>
      </c>
      <c r="X122" s="170">
        <f>(W122*1.1+(L122+N122+P122+R122))*T122</f>
        <v>101511.58473000002</v>
      </c>
    </row>
    <row r="123" spans="1:24" s="13" customFormat="1">
      <c r="A123" s="164">
        <v>63</v>
      </c>
      <c r="B123" s="57" t="s">
        <v>208</v>
      </c>
      <c r="C123" s="82">
        <v>4</v>
      </c>
      <c r="D123" s="16"/>
      <c r="E123" s="55"/>
      <c r="F123" s="61">
        <v>17697</v>
      </c>
      <c r="G123" s="16">
        <v>2.89</v>
      </c>
      <c r="H123" s="22">
        <f t="shared" si="26"/>
        <v>51144.33</v>
      </c>
      <c r="I123" s="22">
        <v>10</v>
      </c>
      <c r="J123" s="22">
        <f t="shared" si="27"/>
        <v>5114.4330000000009</v>
      </c>
      <c r="K123" s="22"/>
      <c r="L123" s="12">
        <f t="shared" si="28"/>
        <v>0</v>
      </c>
      <c r="M123" s="22">
        <v>30</v>
      </c>
      <c r="N123" s="12">
        <f t="shared" si="29"/>
        <v>5309.1</v>
      </c>
      <c r="O123" s="12"/>
      <c r="P123" s="12">
        <f t="shared" si="30"/>
        <v>0</v>
      </c>
      <c r="Q123" s="22"/>
      <c r="R123" s="22">
        <f t="shared" si="31"/>
        <v>0</v>
      </c>
      <c r="S123" s="22">
        <f t="shared" si="32"/>
        <v>61567.863000000005</v>
      </c>
      <c r="T123" s="236">
        <v>0.5</v>
      </c>
      <c r="U123" s="12">
        <f t="shared" si="33"/>
        <v>30783.931500000002</v>
      </c>
      <c r="V123" s="210">
        <v>1.71</v>
      </c>
      <c r="W123" s="211">
        <f>H123*V123</f>
        <v>87456.804300000003</v>
      </c>
      <c r="X123" s="170">
        <f>(W123*1.1+(L123+N123+P123+R123))*T123</f>
        <v>50755.792365000008</v>
      </c>
    </row>
    <row r="124" spans="1:24" s="13" customFormat="1" ht="21">
      <c r="A124" s="164">
        <v>64</v>
      </c>
      <c r="B124" s="150" t="s">
        <v>209</v>
      </c>
      <c r="C124" s="82" t="s">
        <v>35</v>
      </c>
      <c r="D124" s="16" t="s">
        <v>478</v>
      </c>
      <c r="E124" s="55"/>
      <c r="F124" s="61">
        <v>17697</v>
      </c>
      <c r="G124" s="16">
        <v>2.94</v>
      </c>
      <c r="H124" s="22">
        <f t="shared" si="26"/>
        <v>52029.18</v>
      </c>
      <c r="I124" s="22">
        <v>10</v>
      </c>
      <c r="J124" s="22">
        <f t="shared" si="27"/>
        <v>5202.9179999999997</v>
      </c>
      <c r="K124" s="22"/>
      <c r="L124" s="12">
        <f t="shared" si="28"/>
        <v>0</v>
      </c>
      <c r="M124" s="22"/>
      <c r="N124" s="12">
        <f t="shared" si="29"/>
        <v>0</v>
      </c>
      <c r="O124" s="12"/>
      <c r="P124" s="12">
        <f t="shared" si="30"/>
        <v>0</v>
      </c>
      <c r="Q124" s="22"/>
      <c r="R124" s="22">
        <f t="shared" si="31"/>
        <v>0</v>
      </c>
      <c r="S124" s="22">
        <f t="shared" si="32"/>
        <v>57232.097999999998</v>
      </c>
      <c r="T124" s="236">
        <v>1</v>
      </c>
      <c r="U124" s="12">
        <f t="shared" si="33"/>
        <v>57232.097999999998</v>
      </c>
      <c r="V124" s="210">
        <v>1.71</v>
      </c>
      <c r="W124" s="211">
        <f>H124*V124</f>
        <v>88969.897799999992</v>
      </c>
      <c r="X124" s="170">
        <f>(W124*1.1+(L124+N124+P124+R124))*T124</f>
        <v>97866.887579999995</v>
      </c>
    </row>
    <row r="125" spans="1:24" s="13" customFormat="1" ht="21">
      <c r="A125" s="164">
        <v>65</v>
      </c>
      <c r="B125" s="57" t="s">
        <v>209</v>
      </c>
      <c r="C125" s="82" t="s">
        <v>35</v>
      </c>
      <c r="D125" s="16" t="s">
        <v>479</v>
      </c>
      <c r="E125" s="55"/>
      <c r="F125" s="61">
        <v>17697</v>
      </c>
      <c r="G125" s="16">
        <v>2.94</v>
      </c>
      <c r="H125" s="22">
        <f t="shared" si="26"/>
        <v>52029.18</v>
      </c>
      <c r="I125" s="22">
        <v>10</v>
      </c>
      <c r="J125" s="22">
        <f t="shared" si="27"/>
        <v>5202.9179999999997</v>
      </c>
      <c r="K125" s="22"/>
      <c r="L125" s="12">
        <f t="shared" si="28"/>
        <v>0</v>
      </c>
      <c r="M125" s="22"/>
      <c r="N125" s="12">
        <f t="shared" si="29"/>
        <v>0</v>
      </c>
      <c r="O125" s="12"/>
      <c r="P125" s="12">
        <f t="shared" si="30"/>
        <v>0</v>
      </c>
      <c r="Q125" s="22"/>
      <c r="R125" s="22">
        <f t="shared" si="31"/>
        <v>0</v>
      </c>
      <c r="S125" s="22">
        <f t="shared" si="32"/>
        <v>57232.097999999998</v>
      </c>
      <c r="T125" s="236">
        <v>1</v>
      </c>
      <c r="U125" s="12">
        <f t="shared" si="33"/>
        <v>57232.097999999998</v>
      </c>
      <c r="V125" s="210">
        <v>1.71</v>
      </c>
      <c r="W125" s="211">
        <f>H125*V125</f>
        <v>88969.897799999992</v>
      </c>
      <c r="X125" s="170">
        <f>(W125*1.1+(L125+N125+P125+R125))*T125</f>
        <v>97866.887579999995</v>
      </c>
    </row>
    <row r="126" spans="1:24" s="13" customFormat="1" ht="21">
      <c r="A126" s="164">
        <v>66</v>
      </c>
      <c r="B126" s="57" t="s">
        <v>209</v>
      </c>
      <c r="C126" s="82" t="s">
        <v>35</v>
      </c>
      <c r="D126" s="16" t="s">
        <v>480</v>
      </c>
      <c r="E126" s="55"/>
      <c r="F126" s="61">
        <v>17697</v>
      </c>
      <c r="G126" s="16">
        <v>2.98</v>
      </c>
      <c r="H126" s="22">
        <f t="shared" si="26"/>
        <v>52737.06</v>
      </c>
      <c r="I126" s="22">
        <v>10</v>
      </c>
      <c r="J126" s="22">
        <f t="shared" si="27"/>
        <v>5273.7060000000001</v>
      </c>
      <c r="K126" s="22"/>
      <c r="L126" s="12">
        <f t="shared" si="28"/>
        <v>0</v>
      </c>
      <c r="M126" s="22"/>
      <c r="N126" s="12">
        <f t="shared" si="29"/>
        <v>0</v>
      </c>
      <c r="O126" s="12"/>
      <c r="P126" s="12">
        <f t="shared" si="30"/>
        <v>0</v>
      </c>
      <c r="Q126" s="22"/>
      <c r="R126" s="22">
        <f t="shared" si="31"/>
        <v>0</v>
      </c>
      <c r="S126" s="22">
        <f t="shared" si="32"/>
        <v>58010.765999999996</v>
      </c>
      <c r="T126" s="236">
        <v>1</v>
      </c>
      <c r="U126" s="12">
        <f t="shared" si="33"/>
        <v>58010.765999999996</v>
      </c>
      <c r="V126" s="210">
        <v>1.71</v>
      </c>
      <c r="W126" s="211">
        <f>H126*V126</f>
        <v>90180.372599999988</v>
      </c>
      <c r="X126" s="170">
        <f>(W126*1.1+(L126+N126+P126+R126))*T126</f>
        <v>99198.40986</v>
      </c>
    </row>
    <row r="127" spans="1:24" s="13" customFormat="1" ht="21">
      <c r="A127" s="164">
        <v>67</v>
      </c>
      <c r="B127" s="57" t="s">
        <v>209</v>
      </c>
      <c r="C127" s="82" t="s">
        <v>35</v>
      </c>
      <c r="D127" s="16" t="s">
        <v>481</v>
      </c>
      <c r="E127" s="55"/>
      <c r="F127" s="61">
        <v>17697</v>
      </c>
      <c r="G127" s="16">
        <v>2.98</v>
      </c>
      <c r="H127" s="22">
        <f t="shared" si="26"/>
        <v>52737.06</v>
      </c>
      <c r="I127" s="22">
        <v>10</v>
      </c>
      <c r="J127" s="22">
        <f t="shared" si="27"/>
        <v>5273.7060000000001</v>
      </c>
      <c r="K127" s="22"/>
      <c r="L127" s="12">
        <f t="shared" si="28"/>
        <v>0</v>
      </c>
      <c r="M127" s="22"/>
      <c r="N127" s="12">
        <f t="shared" si="29"/>
        <v>0</v>
      </c>
      <c r="O127" s="12"/>
      <c r="P127" s="12">
        <f t="shared" si="30"/>
        <v>0</v>
      </c>
      <c r="Q127" s="22"/>
      <c r="R127" s="22">
        <f t="shared" si="31"/>
        <v>0</v>
      </c>
      <c r="S127" s="22">
        <f t="shared" si="32"/>
        <v>58010.765999999996</v>
      </c>
      <c r="T127" s="236">
        <v>1</v>
      </c>
      <c r="U127" s="12">
        <f t="shared" si="33"/>
        <v>58010.765999999996</v>
      </c>
      <c r="V127" s="210">
        <v>1.71</v>
      </c>
      <c r="W127" s="211">
        <f>H127*V127</f>
        <v>90180.372599999988</v>
      </c>
      <c r="X127" s="170">
        <f>(W127*1.1+(L127+N127+P127+R127))*T127</f>
        <v>99198.40986</v>
      </c>
    </row>
    <row r="128" spans="1:24">
      <c r="A128" s="164"/>
      <c r="B128" s="107" t="s">
        <v>34</v>
      </c>
      <c r="C128" s="23"/>
      <c r="D128" s="16"/>
      <c r="E128" s="55"/>
      <c r="F128" s="61"/>
      <c r="G128" s="16"/>
      <c r="H128" s="22"/>
      <c r="I128" s="22"/>
      <c r="J128" s="22"/>
      <c r="K128" s="22"/>
      <c r="L128" s="12"/>
      <c r="M128" s="22"/>
      <c r="N128" s="12"/>
      <c r="O128" s="12"/>
      <c r="P128" s="12"/>
      <c r="Q128" s="22"/>
      <c r="R128" s="22"/>
      <c r="S128" s="22"/>
      <c r="T128" s="80">
        <f>SUM(T62:T127)</f>
        <v>101.25</v>
      </c>
      <c r="U128" s="24">
        <f>SUM(U62:U127)</f>
        <v>5913395.0347500006</v>
      </c>
      <c r="V128" s="19"/>
      <c r="W128" s="375"/>
      <c r="X128" s="24">
        <f>SUM(X62:X127)</f>
        <v>10051751.1942975</v>
      </c>
    </row>
    <row r="129" spans="1:25">
      <c r="A129" s="191"/>
      <c r="B129" s="123"/>
      <c r="C129" s="192"/>
      <c r="D129" s="202"/>
      <c r="E129" s="151"/>
      <c r="F129" s="15"/>
      <c r="G129" s="202"/>
      <c r="H129" s="189"/>
      <c r="I129" s="189"/>
      <c r="J129" s="189"/>
      <c r="K129" s="189"/>
      <c r="L129" s="159"/>
      <c r="M129" s="189"/>
      <c r="N129" s="159"/>
      <c r="O129" s="159"/>
      <c r="P129" s="159"/>
      <c r="Q129" s="189"/>
      <c r="R129" s="189"/>
      <c r="S129" s="189"/>
      <c r="T129" s="195"/>
      <c r="U129" s="158"/>
      <c r="V129" s="21"/>
      <c r="W129" s="368"/>
      <c r="X129" s="158"/>
    </row>
    <row r="130" spans="1:25">
      <c r="A130" s="191"/>
      <c r="B130" s="123"/>
      <c r="C130" s="357" t="s">
        <v>362</v>
      </c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159"/>
      <c r="O130" s="159"/>
      <c r="P130" s="159"/>
      <c r="Q130" s="189"/>
      <c r="R130" s="189"/>
      <c r="S130" s="189"/>
      <c r="T130" s="195"/>
      <c r="U130" s="158"/>
      <c r="V130" s="21"/>
      <c r="W130" s="368"/>
      <c r="X130" s="158"/>
      <c r="Y130" s="378"/>
    </row>
    <row r="131" spans="1:25" ht="21">
      <c r="A131" s="164">
        <v>1</v>
      </c>
      <c r="B131" s="177" t="s">
        <v>128</v>
      </c>
      <c r="C131" s="23" t="s">
        <v>299</v>
      </c>
      <c r="D131" s="16" t="s">
        <v>360</v>
      </c>
      <c r="E131" s="55"/>
      <c r="F131" s="61">
        <v>17697</v>
      </c>
      <c r="G131" s="16">
        <v>5.48</v>
      </c>
      <c r="H131" s="22">
        <f t="shared" ref="H131:H141" si="42">F131*G131</f>
        <v>96979.560000000012</v>
      </c>
      <c r="I131" s="22">
        <v>10</v>
      </c>
      <c r="J131" s="22">
        <f t="shared" ref="J131:J141" si="43">I131*H131/100</f>
        <v>9697.9560000000001</v>
      </c>
      <c r="K131" s="22"/>
      <c r="L131" s="12">
        <f t="shared" ref="L131:L141" si="44">K131*F131/100</f>
        <v>0</v>
      </c>
      <c r="M131" s="22"/>
      <c r="N131" s="12">
        <f t="shared" ref="N131:N141" si="45">M131*F131/100</f>
        <v>0</v>
      </c>
      <c r="O131" s="12"/>
      <c r="P131" s="12">
        <f t="shared" ref="P131:P141" si="46">F131*O131/100</f>
        <v>0</v>
      </c>
      <c r="Q131" s="22"/>
      <c r="R131" s="22">
        <f t="shared" ref="R131:R141" si="47">Q131*F131/100</f>
        <v>0</v>
      </c>
      <c r="S131" s="22">
        <f>H131+J131+L131+N131+P131+R131+R131</f>
        <v>106677.51600000002</v>
      </c>
      <c r="T131" s="236">
        <v>1</v>
      </c>
      <c r="U131" s="12">
        <f t="shared" ref="U131:U141" si="48">S131*T131</f>
        <v>106677.51600000002</v>
      </c>
      <c r="V131" s="210">
        <v>1.71</v>
      </c>
      <c r="W131" s="211">
        <f>H131*V131</f>
        <v>165835.04760000002</v>
      </c>
      <c r="X131" s="170">
        <f>(W131*1.1+(L131+N131+P131+R131))*T131</f>
        <v>182418.55236000003</v>
      </c>
    </row>
    <row r="132" spans="1:25" s="13" customFormat="1" ht="51.6">
      <c r="A132" s="164">
        <v>2</v>
      </c>
      <c r="B132" s="150" t="s">
        <v>363</v>
      </c>
      <c r="C132" s="82" t="s">
        <v>31</v>
      </c>
      <c r="D132" s="16" t="s">
        <v>482</v>
      </c>
      <c r="E132" s="55"/>
      <c r="F132" s="61">
        <v>17697</v>
      </c>
      <c r="G132" s="16">
        <v>4.71</v>
      </c>
      <c r="H132" s="22">
        <f t="shared" si="42"/>
        <v>83352.87</v>
      </c>
      <c r="I132" s="22">
        <v>10</v>
      </c>
      <c r="J132" s="22">
        <f t="shared" si="43"/>
        <v>8335.2870000000003</v>
      </c>
      <c r="K132" s="22"/>
      <c r="L132" s="12">
        <f t="shared" si="44"/>
        <v>0</v>
      </c>
      <c r="M132" s="22"/>
      <c r="N132" s="12">
        <f t="shared" si="45"/>
        <v>0</v>
      </c>
      <c r="O132" s="12"/>
      <c r="P132" s="12">
        <f t="shared" si="46"/>
        <v>0</v>
      </c>
      <c r="Q132" s="22"/>
      <c r="R132" s="22">
        <f t="shared" si="47"/>
        <v>0</v>
      </c>
      <c r="S132" s="22">
        <f t="shared" ref="S132:S141" si="49">H132+J132+L132+N132+P132+R132</f>
        <v>91688.156999999992</v>
      </c>
      <c r="T132" s="236">
        <v>0.75</v>
      </c>
      <c r="U132" s="12">
        <f t="shared" si="48"/>
        <v>68766.11774999999</v>
      </c>
      <c r="V132" s="210">
        <v>1.71</v>
      </c>
      <c r="W132" s="211">
        <f>H132*V132</f>
        <v>142533.40769999998</v>
      </c>
      <c r="X132" s="170">
        <f>(W132*1.1+(L132+N132+P132+R132))*T132</f>
        <v>117590.06135249999</v>
      </c>
    </row>
    <row r="133" spans="1:25" s="13" customFormat="1" ht="41.4">
      <c r="A133" s="164">
        <v>3</v>
      </c>
      <c r="B133" s="150" t="s">
        <v>231</v>
      </c>
      <c r="C133" s="82" t="s">
        <v>31</v>
      </c>
      <c r="D133" s="16" t="s">
        <v>744</v>
      </c>
      <c r="E133" s="55"/>
      <c r="F133" s="61">
        <v>17697</v>
      </c>
      <c r="G133" s="16">
        <v>4.83</v>
      </c>
      <c r="H133" s="22">
        <f t="shared" si="42"/>
        <v>85476.51</v>
      </c>
      <c r="I133" s="22">
        <v>10</v>
      </c>
      <c r="J133" s="22">
        <f t="shared" si="43"/>
        <v>8547.6509999999998</v>
      </c>
      <c r="K133" s="22"/>
      <c r="L133" s="12">
        <f t="shared" si="44"/>
        <v>0</v>
      </c>
      <c r="M133" s="22"/>
      <c r="N133" s="12">
        <f t="shared" si="45"/>
        <v>0</v>
      </c>
      <c r="O133" s="12"/>
      <c r="P133" s="12">
        <f t="shared" si="46"/>
        <v>0</v>
      </c>
      <c r="Q133" s="22"/>
      <c r="R133" s="22">
        <f t="shared" si="47"/>
        <v>0</v>
      </c>
      <c r="S133" s="22">
        <f t="shared" si="49"/>
        <v>94024.160999999993</v>
      </c>
      <c r="T133" s="236">
        <v>0.5</v>
      </c>
      <c r="U133" s="12">
        <f t="shared" si="48"/>
        <v>47012.080499999996</v>
      </c>
      <c r="V133" s="210">
        <v>1.71</v>
      </c>
      <c r="W133" s="211">
        <f>H133*V133</f>
        <v>146164.8321</v>
      </c>
      <c r="X133" s="170">
        <f>(W133*1.1+(L133+N133+P133+R133))*T133</f>
        <v>80390.657655000003</v>
      </c>
    </row>
    <row r="134" spans="1:25" s="13" customFormat="1" ht="41.4">
      <c r="A134" s="164"/>
      <c r="B134" s="150" t="s">
        <v>231</v>
      </c>
      <c r="C134" s="82" t="s">
        <v>31</v>
      </c>
      <c r="D134" s="16" t="s">
        <v>164</v>
      </c>
      <c r="E134" s="55"/>
      <c r="F134" s="61">
        <v>17697</v>
      </c>
      <c r="G134" s="16">
        <v>4.83</v>
      </c>
      <c r="H134" s="22">
        <f t="shared" si="42"/>
        <v>85476.51</v>
      </c>
      <c r="I134" s="22">
        <v>10</v>
      </c>
      <c r="J134" s="22">
        <f t="shared" si="43"/>
        <v>8547.6509999999998</v>
      </c>
      <c r="K134" s="22"/>
      <c r="L134" s="12">
        <f t="shared" si="44"/>
        <v>0</v>
      </c>
      <c r="M134" s="22"/>
      <c r="N134" s="12">
        <f t="shared" si="45"/>
        <v>0</v>
      </c>
      <c r="O134" s="12"/>
      <c r="P134" s="12">
        <f t="shared" si="46"/>
        <v>0</v>
      </c>
      <c r="Q134" s="22"/>
      <c r="R134" s="22">
        <f t="shared" si="47"/>
        <v>0</v>
      </c>
      <c r="S134" s="22">
        <f t="shared" si="49"/>
        <v>94024.160999999993</v>
      </c>
      <c r="T134" s="236">
        <v>0.25</v>
      </c>
      <c r="U134" s="12">
        <f t="shared" si="48"/>
        <v>23506.040249999998</v>
      </c>
      <c r="V134" s="210">
        <v>1.71</v>
      </c>
      <c r="W134" s="211">
        <f>H134*V134</f>
        <v>146164.8321</v>
      </c>
      <c r="X134" s="170">
        <f>(W134*1.1+(L134+N134+P134+R134))*T134</f>
        <v>40195.328827500001</v>
      </c>
    </row>
    <row r="135" spans="1:25" s="13" customFormat="1" ht="41.4">
      <c r="A135" s="164">
        <v>4</v>
      </c>
      <c r="B135" s="150" t="s">
        <v>364</v>
      </c>
      <c r="C135" s="82" t="s">
        <v>30</v>
      </c>
      <c r="D135" s="16" t="s">
        <v>483</v>
      </c>
      <c r="E135" s="55"/>
      <c r="F135" s="61">
        <v>17697</v>
      </c>
      <c r="G135" s="16">
        <v>3.5</v>
      </c>
      <c r="H135" s="22">
        <f t="shared" si="42"/>
        <v>61939.5</v>
      </c>
      <c r="I135" s="22">
        <v>10</v>
      </c>
      <c r="J135" s="22">
        <f t="shared" si="43"/>
        <v>6193.95</v>
      </c>
      <c r="K135" s="22"/>
      <c r="L135" s="12">
        <f t="shared" si="44"/>
        <v>0</v>
      </c>
      <c r="M135" s="22"/>
      <c r="N135" s="12">
        <f t="shared" si="45"/>
        <v>0</v>
      </c>
      <c r="O135" s="12"/>
      <c r="P135" s="12">
        <f t="shared" si="46"/>
        <v>0</v>
      </c>
      <c r="Q135" s="22"/>
      <c r="R135" s="22">
        <f t="shared" si="47"/>
        <v>0</v>
      </c>
      <c r="S135" s="22">
        <f t="shared" si="49"/>
        <v>68133.45</v>
      </c>
      <c r="T135" s="236">
        <v>0.5</v>
      </c>
      <c r="U135" s="12">
        <f t="shared" si="48"/>
        <v>34066.724999999999</v>
      </c>
      <c r="V135" s="210">
        <v>1.71</v>
      </c>
      <c r="W135" s="211">
        <f>H135*V135</f>
        <v>105916.545</v>
      </c>
      <c r="X135" s="170">
        <f>(W135*1.1+(L135+N135+P135+R135))*T135</f>
        <v>58254.099750000001</v>
      </c>
    </row>
    <row r="136" spans="1:25" s="13" customFormat="1" ht="41.4">
      <c r="A136" s="164">
        <v>5</v>
      </c>
      <c r="B136" s="150" t="s">
        <v>190</v>
      </c>
      <c r="C136" s="82" t="s">
        <v>30</v>
      </c>
      <c r="D136" s="16" t="s">
        <v>484</v>
      </c>
      <c r="E136" s="55"/>
      <c r="F136" s="61">
        <v>17697</v>
      </c>
      <c r="G136" s="16">
        <v>3.61</v>
      </c>
      <c r="H136" s="22">
        <f t="shared" si="42"/>
        <v>63886.17</v>
      </c>
      <c r="I136" s="22">
        <v>10</v>
      </c>
      <c r="J136" s="22">
        <f t="shared" si="43"/>
        <v>6388.6169999999993</v>
      </c>
      <c r="K136" s="22"/>
      <c r="L136" s="12">
        <f t="shared" si="44"/>
        <v>0</v>
      </c>
      <c r="M136" s="22"/>
      <c r="N136" s="12">
        <f t="shared" si="45"/>
        <v>0</v>
      </c>
      <c r="O136" s="12"/>
      <c r="P136" s="12">
        <f t="shared" si="46"/>
        <v>0</v>
      </c>
      <c r="Q136" s="22"/>
      <c r="R136" s="22">
        <f t="shared" si="47"/>
        <v>0</v>
      </c>
      <c r="S136" s="22">
        <f t="shared" si="49"/>
        <v>70274.786999999997</v>
      </c>
      <c r="T136" s="236">
        <v>0.75</v>
      </c>
      <c r="U136" s="12">
        <f t="shared" si="48"/>
        <v>52706.090249999994</v>
      </c>
      <c r="V136" s="210">
        <v>1.71</v>
      </c>
      <c r="W136" s="211">
        <f>H136*V136</f>
        <v>109245.3507</v>
      </c>
      <c r="X136" s="170">
        <f>(W136*1.1+(L136+N136+P136+R136))*T136</f>
        <v>90127.41432750001</v>
      </c>
    </row>
    <row r="137" spans="1:25" s="13" customFormat="1" ht="41.4">
      <c r="A137" s="164">
        <v>6</v>
      </c>
      <c r="B137" s="150" t="s">
        <v>195</v>
      </c>
      <c r="C137" s="82">
        <v>4</v>
      </c>
      <c r="D137" s="16"/>
      <c r="E137" s="55"/>
      <c r="F137" s="61">
        <v>17697</v>
      </c>
      <c r="G137" s="16">
        <v>2.89</v>
      </c>
      <c r="H137" s="22">
        <f t="shared" si="42"/>
        <v>51144.33</v>
      </c>
      <c r="I137" s="22">
        <v>10</v>
      </c>
      <c r="J137" s="22">
        <f t="shared" si="43"/>
        <v>5114.4330000000009</v>
      </c>
      <c r="K137" s="22"/>
      <c r="L137" s="12">
        <f t="shared" si="44"/>
        <v>0</v>
      </c>
      <c r="M137" s="22"/>
      <c r="N137" s="12">
        <f t="shared" si="45"/>
        <v>0</v>
      </c>
      <c r="O137" s="12"/>
      <c r="P137" s="12">
        <f t="shared" si="46"/>
        <v>0</v>
      </c>
      <c r="Q137" s="22"/>
      <c r="R137" s="22">
        <f t="shared" si="47"/>
        <v>0</v>
      </c>
      <c r="S137" s="22">
        <f t="shared" si="49"/>
        <v>56258.763000000006</v>
      </c>
      <c r="T137" s="236">
        <v>1</v>
      </c>
      <c r="U137" s="12">
        <f t="shared" si="48"/>
        <v>56258.763000000006</v>
      </c>
      <c r="V137" s="210">
        <v>1.71</v>
      </c>
      <c r="W137" s="211">
        <f>H137*V137</f>
        <v>87456.804300000003</v>
      </c>
      <c r="X137" s="170">
        <f>(W137*1.1+(L137+N137+P137+R137))*T137</f>
        <v>96202.484730000011</v>
      </c>
    </row>
    <row r="138" spans="1:25" s="13" customFormat="1" ht="21">
      <c r="A138" s="164">
        <v>7</v>
      </c>
      <c r="B138" s="165" t="s">
        <v>196</v>
      </c>
      <c r="C138" s="81" t="s">
        <v>35</v>
      </c>
      <c r="D138" s="16" t="s">
        <v>440</v>
      </c>
      <c r="E138" s="55"/>
      <c r="F138" s="61">
        <v>17697</v>
      </c>
      <c r="G138" s="16">
        <v>3.04</v>
      </c>
      <c r="H138" s="22">
        <f t="shared" si="42"/>
        <v>53798.879999999997</v>
      </c>
      <c r="I138" s="22">
        <v>10</v>
      </c>
      <c r="J138" s="22">
        <f t="shared" si="43"/>
        <v>5379.887999999999</v>
      </c>
      <c r="K138" s="22"/>
      <c r="L138" s="12">
        <f t="shared" si="44"/>
        <v>0</v>
      </c>
      <c r="M138" s="22"/>
      <c r="N138" s="12">
        <f t="shared" si="45"/>
        <v>0</v>
      </c>
      <c r="O138" s="12"/>
      <c r="P138" s="12">
        <f t="shared" si="46"/>
        <v>0</v>
      </c>
      <c r="Q138" s="22"/>
      <c r="R138" s="22">
        <f t="shared" si="47"/>
        <v>0</v>
      </c>
      <c r="S138" s="22">
        <f t="shared" si="49"/>
        <v>59178.767999999996</v>
      </c>
      <c r="T138" s="236">
        <v>1.25</v>
      </c>
      <c r="U138" s="12">
        <f t="shared" si="48"/>
        <v>73973.459999999992</v>
      </c>
      <c r="V138" s="210">
        <v>1.71</v>
      </c>
      <c r="W138" s="211">
        <f>H138*V138</f>
        <v>91996.084799999997</v>
      </c>
      <c r="X138" s="170">
        <f>(W138*1.1+(L138+N138+P138+R138))*T138</f>
        <v>126494.61660000001</v>
      </c>
    </row>
    <row r="139" spans="1:25" s="13" customFormat="1" ht="21">
      <c r="A139" s="164">
        <v>8</v>
      </c>
      <c r="B139" s="165" t="s">
        <v>196</v>
      </c>
      <c r="C139" s="81" t="s">
        <v>35</v>
      </c>
      <c r="D139" s="16" t="s">
        <v>440</v>
      </c>
      <c r="E139" s="55"/>
      <c r="F139" s="61">
        <v>17697</v>
      </c>
      <c r="G139" s="16">
        <v>3.04</v>
      </c>
      <c r="H139" s="22">
        <f t="shared" si="42"/>
        <v>53798.879999999997</v>
      </c>
      <c r="I139" s="22">
        <v>10</v>
      </c>
      <c r="J139" s="22">
        <f t="shared" si="43"/>
        <v>5379.887999999999</v>
      </c>
      <c r="K139" s="22"/>
      <c r="L139" s="12">
        <f t="shared" si="44"/>
        <v>0</v>
      </c>
      <c r="M139" s="22"/>
      <c r="N139" s="12">
        <f t="shared" si="45"/>
        <v>0</v>
      </c>
      <c r="O139" s="12"/>
      <c r="P139" s="12">
        <f t="shared" si="46"/>
        <v>0</v>
      </c>
      <c r="Q139" s="22"/>
      <c r="R139" s="22">
        <f t="shared" si="47"/>
        <v>0</v>
      </c>
      <c r="S139" s="22">
        <f t="shared" si="49"/>
        <v>59178.767999999996</v>
      </c>
      <c r="T139" s="236">
        <v>1.25</v>
      </c>
      <c r="U139" s="12">
        <f t="shared" si="48"/>
        <v>73973.459999999992</v>
      </c>
      <c r="V139" s="210">
        <v>1.71</v>
      </c>
      <c r="W139" s="211">
        <f>H139*V139</f>
        <v>91996.084799999997</v>
      </c>
      <c r="X139" s="170">
        <f>(W139*1.1+(L139+N139+P139+R139))*T139</f>
        <v>126494.61660000001</v>
      </c>
    </row>
    <row r="140" spans="1:25" s="13" customFormat="1" ht="21">
      <c r="A140" s="164">
        <v>9</v>
      </c>
      <c r="B140" s="165" t="s">
        <v>196</v>
      </c>
      <c r="C140" s="81" t="s">
        <v>35</v>
      </c>
      <c r="D140" s="16" t="s">
        <v>485</v>
      </c>
      <c r="E140" s="55"/>
      <c r="F140" s="61">
        <v>17697</v>
      </c>
      <c r="G140" s="16">
        <v>3.01</v>
      </c>
      <c r="H140" s="22">
        <f t="shared" si="42"/>
        <v>53267.969999999994</v>
      </c>
      <c r="I140" s="22">
        <v>10</v>
      </c>
      <c r="J140" s="22">
        <f t="shared" si="43"/>
        <v>5326.7969999999996</v>
      </c>
      <c r="K140" s="22"/>
      <c r="L140" s="12">
        <f t="shared" si="44"/>
        <v>0</v>
      </c>
      <c r="M140" s="22"/>
      <c r="N140" s="12">
        <f t="shared" si="45"/>
        <v>0</v>
      </c>
      <c r="O140" s="12"/>
      <c r="P140" s="12">
        <f t="shared" si="46"/>
        <v>0</v>
      </c>
      <c r="Q140" s="22"/>
      <c r="R140" s="22">
        <f t="shared" si="47"/>
        <v>0</v>
      </c>
      <c r="S140" s="22">
        <f t="shared" si="49"/>
        <v>58594.766999999993</v>
      </c>
      <c r="T140" s="236">
        <v>1.25</v>
      </c>
      <c r="U140" s="12">
        <f t="shared" si="48"/>
        <v>73243.458749999991</v>
      </c>
      <c r="V140" s="210">
        <v>1.71</v>
      </c>
      <c r="W140" s="211">
        <f>H140*V140</f>
        <v>91088.228699999992</v>
      </c>
      <c r="X140" s="170">
        <f>(W140*1.1+(L140+N140+P140+R140))*T140</f>
        <v>125246.3144625</v>
      </c>
    </row>
    <row r="141" spans="1:25" s="13" customFormat="1" ht="21">
      <c r="A141" s="164">
        <v>10</v>
      </c>
      <c r="B141" s="165" t="s">
        <v>196</v>
      </c>
      <c r="C141" s="81" t="s">
        <v>35</v>
      </c>
      <c r="D141" s="16" t="s">
        <v>486</v>
      </c>
      <c r="E141" s="55"/>
      <c r="F141" s="61">
        <v>17697</v>
      </c>
      <c r="G141" s="16">
        <v>3.01</v>
      </c>
      <c r="H141" s="22">
        <f t="shared" si="42"/>
        <v>53267.969999999994</v>
      </c>
      <c r="I141" s="22">
        <v>10</v>
      </c>
      <c r="J141" s="22">
        <f t="shared" si="43"/>
        <v>5326.7969999999996</v>
      </c>
      <c r="K141" s="22"/>
      <c r="L141" s="12">
        <f t="shared" si="44"/>
        <v>0</v>
      </c>
      <c r="M141" s="22"/>
      <c r="N141" s="12">
        <f t="shared" si="45"/>
        <v>0</v>
      </c>
      <c r="O141" s="12"/>
      <c r="P141" s="12">
        <f t="shared" si="46"/>
        <v>0</v>
      </c>
      <c r="Q141" s="22"/>
      <c r="R141" s="22">
        <f t="shared" si="47"/>
        <v>0</v>
      </c>
      <c r="S141" s="22">
        <f t="shared" si="49"/>
        <v>58594.766999999993</v>
      </c>
      <c r="T141" s="236">
        <v>1</v>
      </c>
      <c r="U141" s="12">
        <f t="shared" si="48"/>
        <v>58594.766999999993</v>
      </c>
      <c r="V141" s="210">
        <v>1.71</v>
      </c>
      <c r="W141" s="211">
        <f>H141*V141</f>
        <v>91088.228699999992</v>
      </c>
      <c r="X141" s="170">
        <f>(W141*1.1+(L141+N141+P141+R141))*T141</f>
        <v>100197.05157</v>
      </c>
    </row>
    <row r="142" spans="1:25">
      <c r="A142" s="164"/>
      <c r="B142" s="107" t="s">
        <v>34</v>
      </c>
      <c r="C142" s="23"/>
      <c r="D142" s="16"/>
      <c r="E142" s="55"/>
      <c r="F142" s="61"/>
      <c r="G142" s="16"/>
      <c r="H142" s="22"/>
      <c r="I142" s="22"/>
      <c r="J142" s="22"/>
      <c r="K142" s="22"/>
      <c r="L142" s="12"/>
      <c r="M142" s="22"/>
      <c r="N142" s="12"/>
      <c r="O142" s="12"/>
      <c r="P142" s="12"/>
      <c r="Q142" s="22"/>
      <c r="R142" s="22"/>
      <c r="S142" s="22"/>
      <c r="T142" s="80">
        <f>SUM(T131:T141)</f>
        <v>9.5</v>
      </c>
      <c r="U142" s="24">
        <f t="shared" ref="U142:X142" si="50">SUM(U131:U141)</f>
        <v>668778.47849999997</v>
      </c>
      <c r="V142" s="80"/>
      <c r="W142" s="24"/>
      <c r="X142" s="24">
        <f t="shared" si="50"/>
        <v>1143611.1982350003</v>
      </c>
    </row>
    <row r="143" spans="1:25">
      <c r="A143" s="191"/>
      <c r="B143" s="123"/>
      <c r="C143" s="192"/>
      <c r="D143" s="202"/>
      <c r="E143" s="151"/>
      <c r="F143" s="15"/>
      <c r="G143" s="202"/>
      <c r="H143" s="189"/>
      <c r="I143" s="189"/>
      <c r="J143" s="189"/>
      <c r="K143" s="189"/>
      <c r="L143" s="159"/>
      <c r="M143" s="189"/>
      <c r="N143" s="159"/>
      <c r="O143" s="159"/>
      <c r="P143" s="159"/>
      <c r="Q143" s="189"/>
      <c r="R143" s="189"/>
      <c r="S143" s="189"/>
      <c r="T143" s="195"/>
      <c r="U143" s="158"/>
      <c r="V143" s="21"/>
      <c r="W143" s="368"/>
      <c r="X143" s="158"/>
    </row>
    <row r="144" spans="1:25" ht="13.8">
      <c r="A144" s="191"/>
      <c r="B144" s="123"/>
      <c r="C144" s="362" t="s">
        <v>317</v>
      </c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43"/>
      <c r="U144" s="343"/>
      <c r="V144" s="21"/>
      <c r="W144" s="368"/>
      <c r="X144" s="21"/>
    </row>
    <row r="145" spans="1:24" ht="20.399999999999999">
      <c r="A145" s="23">
        <v>1</v>
      </c>
      <c r="B145" s="39" t="s">
        <v>224</v>
      </c>
      <c r="C145" s="82" t="s">
        <v>29</v>
      </c>
      <c r="D145" s="63" t="s">
        <v>487</v>
      </c>
      <c r="E145" s="8"/>
      <c r="F145" s="61">
        <v>17697</v>
      </c>
      <c r="G145" s="63">
        <v>3.45</v>
      </c>
      <c r="H145" s="8">
        <f t="shared" ref="H145:H157" si="51">F145*G145</f>
        <v>61054.65</v>
      </c>
      <c r="I145" s="22">
        <v>10</v>
      </c>
      <c r="J145" s="22">
        <f t="shared" ref="J145:J157" si="52">I145*H145/100</f>
        <v>6105.4650000000001</v>
      </c>
      <c r="K145" s="8"/>
      <c r="L145" s="56"/>
      <c r="M145" s="22">
        <v>22</v>
      </c>
      <c r="N145" s="12">
        <f t="shared" ref="N145:N157" si="53">M145*F145/100</f>
        <v>3893.34</v>
      </c>
      <c r="O145" s="56"/>
      <c r="P145" s="56"/>
      <c r="Q145" s="22"/>
      <c r="R145" s="22">
        <f t="shared" ref="R145:R157" si="54">Q145*F145/100</f>
        <v>0</v>
      </c>
      <c r="S145" s="22">
        <f t="shared" ref="S145:S157" si="55">H145+J145+L145+N145+P145+R145</f>
        <v>71053.455000000002</v>
      </c>
      <c r="T145" s="353">
        <v>0.75</v>
      </c>
      <c r="U145" s="12">
        <f t="shared" ref="U145:U157" si="56">S145*T145</f>
        <v>53290.091249999998</v>
      </c>
      <c r="V145" s="210">
        <v>1.71</v>
      </c>
      <c r="W145" s="211">
        <f>H145*V145</f>
        <v>104403.4515</v>
      </c>
      <c r="X145" s="170">
        <f>(W145*1.1+(L145+N145+P145+R145))*T145</f>
        <v>89052.8524875</v>
      </c>
    </row>
    <row r="146" spans="1:24" s="13" customFormat="1" ht="20.399999999999999">
      <c r="A146" s="23">
        <v>2</v>
      </c>
      <c r="B146" s="39" t="s">
        <v>224</v>
      </c>
      <c r="C146" s="82" t="s">
        <v>32</v>
      </c>
      <c r="D146" s="62" t="s">
        <v>488</v>
      </c>
      <c r="E146" s="22"/>
      <c r="F146" s="54">
        <v>17697</v>
      </c>
      <c r="G146" s="17">
        <v>3.71</v>
      </c>
      <c r="H146" s="22">
        <f>F146*G146</f>
        <v>65655.87</v>
      </c>
      <c r="I146" s="22">
        <v>10</v>
      </c>
      <c r="J146" s="22">
        <f>I146*H146/100</f>
        <v>6565.5869999999995</v>
      </c>
      <c r="K146" s="22"/>
      <c r="L146" s="12">
        <f>K146*F146/100</f>
        <v>0</v>
      </c>
      <c r="M146" s="22"/>
      <c r="N146" s="12">
        <f>M146*F146/100</f>
        <v>0</v>
      </c>
      <c r="O146" s="12"/>
      <c r="P146" s="12">
        <f>F146*O146/100</f>
        <v>0</v>
      </c>
      <c r="Q146" s="22"/>
      <c r="R146" s="22">
        <f>Q146*F146/100</f>
        <v>0</v>
      </c>
      <c r="S146" s="22">
        <f>H146+J146+L146+N146+P146+R146</f>
        <v>72221.456999999995</v>
      </c>
      <c r="T146" s="51">
        <v>0.75</v>
      </c>
      <c r="U146" s="12">
        <f>S146*T146</f>
        <v>54166.092749999996</v>
      </c>
      <c r="V146" s="210">
        <v>1.71</v>
      </c>
      <c r="W146" s="211">
        <f>H146*V146</f>
        <v>112271.53769999999</v>
      </c>
      <c r="X146" s="170">
        <f>(W146*1.1+(L146+N146+P146+R146))*T146</f>
        <v>92624.0186025</v>
      </c>
    </row>
    <row r="147" spans="1:24" s="13" customFormat="1" ht="20.399999999999999">
      <c r="A147" s="23">
        <v>3</v>
      </c>
      <c r="B147" s="39" t="s">
        <v>224</v>
      </c>
      <c r="C147" s="82" t="s">
        <v>32</v>
      </c>
      <c r="D147" s="62" t="s">
        <v>98</v>
      </c>
      <c r="E147" s="22"/>
      <c r="F147" s="54">
        <v>17697</v>
      </c>
      <c r="G147" s="17">
        <v>3.85</v>
      </c>
      <c r="H147" s="22">
        <f t="shared" si="51"/>
        <v>68133.45</v>
      </c>
      <c r="I147" s="22">
        <v>10</v>
      </c>
      <c r="J147" s="22">
        <f t="shared" si="52"/>
        <v>6813.3450000000003</v>
      </c>
      <c r="K147" s="22"/>
      <c r="L147" s="12">
        <f>K147*F147/100</f>
        <v>0</v>
      </c>
      <c r="M147" s="22"/>
      <c r="N147" s="12">
        <f t="shared" si="53"/>
        <v>0</v>
      </c>
      <c r="O147" s="12"/>
      <c r="P147" s="12">
        <f>F147*O147/100</f>
        <v>0</v>
      </c>
      <c r="Q147" s="22"/>
      <c r="R147" s="22">
        <f t="shared" si="54"/>
        <v>0</v>
      </c>
      <c r="S147" s="22">
        <f t="shared" si="55"/>
        <v>74946.794999999998</v>
      </c>
      <c r="T147" s="51">
        <v>1</v>
      </c>
      <c r="U147" s="12">
        <f t="shared" si="56"/>
        <v>74946.794999999998</v>
      </c>
      <c r="V147" s="210">
        <v>1.71</v>
      </c>
      <c r="W147" s="211">
        <f>H147*V147</f>
        <v>116508.19949999999</v>
      </c>
      <c r="X147" s="170">
        <f>(W147*1.1+(L147+N147+P147+R147))*T147</f>
        <v>128159.01944999999</v>
      </c>
    </row>
    <row r="148" spans="1:24" s="13" customFormat="1">
      <c r="A148" s="23">
        <v>4</v>
      </c>
      <c r="B148" s="39" t="s">
        <v>226</v>
      </c>
      <c r="C148" s="82" t="s">
        <v>32</v>
      </c>
      <c r="D148" s="63" t="s">
        <v>489</v>
      </c>
      <c r="E148" s="8"/>
      <c r="F148" s="61">
        <v>17697</v>
      </c>
      <c r="G148" s="63">
        <v>4.1900000000000004</v>
      </c>
      <c r="H148" s="8">
        <f t="shared" si="51"/>
        <v>74150.430000000008</v>
      </c>
      <c r="I148" s="22">
        <v>10</v>
      </c>
      <c r="J148" s="22">
        <f t="shared" si="52"/>
        <v>7415.0430000000006</v>
      </c>
      <c r="K148" s="8"/>
      <c r="L148" s="56"/>
      <c r="M148" s="22">
        <v>22</v>
      </c>
      <c r="N148" s="12">
        <f t="shared" si="53"/>
        <v>3893.34</v>
      </c>
      <c r="O148" s="56"/>
      <c r="P148" s="56"/>
      <c r="Q148" s="22"/>
      <c r="R148" s="22">
        <f t="shared" si="54"/>
        <v>0</v>
      </c>
      <c r="S148" s="22">
        <f t="shared" si="55"/>
        <v>85458.813000000009</v>
      </c>
      <c r="T148" s="353">
        <v>1.5</v>
      </c>
      <c r="U148" s="12">
        <f t="shared" si="56"/>
        <v>128188.21950000001</v>
      </c>
      <c r="V148" s="210">
        <v>1.71</v>
      </c>
      <c r="W148" s="211">
        <f>H148*V148</f>
        <v>126797.23530000001</v>
      </c>
      <c r="X148" s="170">
        <f>(W148*1.1+(L148+N148+P148+R148))*T148</f>
        <v>215055.44824500004</v>
      </c>
    </row>
    <row r="149" spans="1:24" s="13" customFormat="1">
      <c r="A149" s="23">
        <v>5</v>
      </c>
      <c r="B149" s="39" t="s">
        <v>226</v>
      </c>
      <c r="C149" s="82" t="s">
        <v>365</v>
      </c>
      <c r="D149" s="63" t="s">
        <v>490</v>
      </c>
      <c r="E149" s="8">
        <v>1</v>
      </c>
      <c r="F149" s="61">
        <v>17697</v>
      </c>
      <c r="G149" s="63">
        <v>4.37</v>
      </c>
      <c r="H149" s="8">
        <f t="shared" si="51"/>
        <v>77335.89</v>
      </c>
      <c r="I149" s="22">
        <v>10</v>
      </c>
      <c r="J149" s="22">
        <f t="shared" si="52"/>
        <v>7733.5889999999999</v>
      </c>
      <c r="K149" s="8"/>
      <c r="L149" s="56"/>
      <c r="M149" s="22">
        <v>22</v>
      </c>
      <c r="N149" s="12">
        <f t="shared" si="53"/>
        <v>3893.34</v>
      </c>
      <c r="O149" s="56"/>
      <c r="P149" s="56"/>
      <c r="Q149" s="22"/>
      <c r="R149" s="22">
        <f t="shared" si="54"/>
        <v>0</v>
      </c>
      <c r="S149" s="22">
        <f t="shared" si="55"/>
        <v>88962.818999999989</v>
      </c>
      <c r="T149" s="353">
        <v>1</v>
      </c>
      <c r="U149" s="12">
        <f t="shared" si="56"/>
        <v>88962.818999999989</v>
      </c>
      <c r="V149" s="210">
        <v>1.71</v>
      </c>
      <c r="W149" s="211">
        <f>H149*V149</f>
        <v>132244.3719</v>
      </c>
      <c r="X149" s="170">
        <f>(W149*1.1+(L149+N149+P149+R149))*T149</f>
        <v>149362.14909000002</v>
      </c>
    </row>
    <row r="150" spans="1:24" s="13" customFormat="1">
      <c r="A150" s="23">
        <v>6</v>
      </c>
      <c r="B150" s="39" t="s">
        <v>325</v>
      </c>
      <c r="C150" s="82" t="s">
        <v>32</v>
      </c>
      <c r="D150" s="63" t="s">
        <v>491</v>
      </c>
      <c r="E150" s="8"/>
      <c r="F150" s="61">
        <v>17697</v>
      </c>
      <c r="G150" s="63">
        <v>3.58</v>
      </c>
      <c r="H150" s="8">
        <f t="shared" si="51"/>
        <v>63355.26</v>
      </c>
      <c r="I150" s="22">
        <v>10</v>
      </c>
      <c r="J150" s="22">
        <f t="shared" si="52"/>
        <v>6335.5259999999998</v>
      </c>
      <c r="K150" s="22">
        <v>40</v>
      </c>
      <c r="L150" s="12">
        <f>F150*K150/100</f>
        <v>7078.8</v>
      </c>
      <c r="M150" s="22">
        <v>22</v>
      </c>
      <c r="N150" s="12">
        <f t="shared" si="53"/>
        <v>3893.34</v>
      </c>
      <c r="O150" s="56"/>
      <c r="P150" s="56"/>
      <c r="Q150" s="22"/>
      <c r="R150" s="22">
        <f t="shared" si="54"/>
        <v>0</v>
      </c>
      <c r="S150" s="22">
        <f t="shared" si="55"/>
        <v>80662.926000000007</v>
      </c>
      <c r="T150" s="353">
        <v>0.5</v>
      </c>
      <c r="U150" s="12">
        <f t="shared" si="56"/>
        <v>40331.463000000003</v>
      </c>
      <c r="V150" s="210">
        <v>1.71</v>
      </c>
      <c r="W150" s="211">
        <f>H150*V150</f>
        <v>108337.49460000001</v>
      </c>
      <c r="X150" s="170">
        <f>(W150*1.1+(L150+N150+P150+R150))*T150</f>
        <v>65071.692030000006</v>
      </c>
    </row>
    <row r="151" spans="1:24" s="13" customFormat="1" ht="20.399999999999999">
      <c r="A151" s="23">
        <v>7</v>
      </c>
      <c r="B151" s="39" t="s">
        <v>225</v>
      </c>
      <c r="C151" s="82" t="s">
        <v>32</v>
      </c>
      <c r="D151" s="63" t="s">
        <v>98</v>
      </c>
      <c r="E151" s="8"/>
      <c r="F151" s="61">
        <v>17697</v>
      </c>
      <c r="G151" s="63">
        <v>3.85</v>
      </c>
      <c r="H151" s="8">
        <f>F151*G151</f>
        <v>68133.45</v>
      </c>
      <c r="I151" s="22">
        <v>10</v>
      </c>
      <c r="J151" s="22">
        <f>I151*H151/100</f>
        <v>6813.3450000000003</v>
      </c>
      <c r="K151" s="8"/>
      <c r="L151" s="56"/>
      <c r="M151" s="22">
        <v>22</v>
      </c>
      <c r="N151" s="12">
        <f>M151*F151/100</f>
        <v>3893.34</v>
      </c>
      <c r="O151" s="56"/>
      <c r="P151" s="56"/>
      <c r="Q151" s="22"/>
      <c r="R151" s="22">
        <f>Q151*F151/100</f>
        <v>0</v>
      </c>
      <c r="S151" s="22">
        <f>H151+J151+L151+N151+P151+R151</f>
        <v>78840.134999999995</v>
      </c>
      <c r="T151" s="353">
        <v>1</v>
      </c>
      <c r="U151" s="12">
        <f>S151*T151</f>
        <v>78840.134999999995</v>
      </c>
      <c r="V151" s="210">
        <v>1.71</v>
      </c>
      <c r="W151" s="211">
        <f>H151*V151</f>
        <v>116508.19949999999</v>
      </c>
      <c r="X151" s="170">
        <f>(W151*1.1+(L151+N151+P151+R151))*T151</f>
        <v>132052.35944999999</v>
      </c>
    </row>
    <row r="152" spans="1:24" s="13" customFormat="1">
      <c r="A152" s="23">
        <v>8</v>
      </c>
      <c r="B152" s="39" t="s">
        <v>227</v>
      </c>
      <c r="C152" s="82" t="s">
        <v>32</v>
      </c>
      <c r="D152" s="63" t="s">
        <v>98</v>
      </c>
      <c r="E152" s="8"/>
      <c r="F152" s="61">
        <v>17697</v>
      </c>
      <c r="G152" s="61">
        <v>3.85</v>
      </c>
      <c r="H152" s="8">
        <f t="shared" si="51"/>
        <v>68133.45</v>
      </c>
      <c r="I152" s="22">
        <v>10</v>
      </c>
      <c r="J152" s="22">
        <f t="shared" si="52"/>
        <v>6813.3450000000003</v>
      </c>
      <c r="K152" s="22">
        <v>40</v>
      </c>
      <c r="L152" s="12">
        <f>F152*K152/100</f>
        <v>7078.8</v>
      </c>
      <c r="M152" s="22">
        <v>22</v>
      </c>
      <c r="N152" s="12">
        <f t="shared" si="53"/>
        <v>3893.34</v>
      </c>
      <c r="O152" s="56"/>
      <c r="P152" s="56"/>
      <c r="Q152" s="22"/>
      <c r="R152" s="22">
        <f t="shared" si="54"/>
        <v>0</v>
      </c>
      <c r="S152" s="22">
        <f t="shared" si="55"/>
        <v>85918.934999999998</v>
      </c>
      <c r="T152" s="353">
        <v>1.75</v>
      </c>
      <c r="U152" s="12">
        <f t="shared" si="56"/>
        <v>150358.13624999998</v>
      </c>
      <c r="V152" s="210">
        <v>1.71</v>
      </c>
      <c r="W152" s="211">
        <f>H152*V152</f>
        <v>116508.19949999999</v>
      </c>
      <c r="X152" s="170">
        <f>(W152*1.1+(L152+N152+P152+R152))*T152</f>
        <v>243479.52903749997</v>
      </c>
    </row>
    <row r="153" spans="1:24" s="13" customFormat="1" ht="19.2" customHeight="1">
      <c r="A153" s="23">
        <v>9</v>
      </c>
      <c r="B153" s="39" t="s">
        <v>228</v>
      </c>
      <c r="C153" s="82" t="s">
        <v>32</v>
      </c>
      <c r="D153" s="63" t="s">
        <v>492</v>
      </c>
      <c r="E153" s="8"/>
      <c r="F153" s="61">
        <v>17697</v>
      </c>
      <c r="G153" s="61">
        <v>3.94</v>
      </c>
      <c r="H153" s="8">
        <f t="shared" si="51"/>
        <v>69726.179999999993</v>
      </c>
      <c r="I153" s="22">
        <v>10</v>
      </c>
      <c r="J153" s="22">
        <f t="shared" si="52"/>
        <v>6972.6179999999995</v>
      </c>
      <c r="K153" s="22">
        <v>40</v>
      </c>
      <c r="L153" s="12">
        <f>F153*K153/100</f>
        <v>7078.8</v>
      </c>
      <c r="M153" s="22">
        <v>22</v>
      </c>
      <c r="N153" s="12">
        <f t="shared" si="53"/>
        <v>3893.34</v>
      </c>
      <c r="O153" s="56"/>
      <c r="P153" s="56"/>
      <c r="Q153" s="22"/>
      <c r="R153" s="22">
        <f t="shared" si="54"/>
        <v>0</v>
      </c>
      <c r="S153" s="22">
        <f t="shared" si="55"/>
        <v>87670.937999999995</v>
      </c>
      <c r="T153" s="353">
        <v>1</v>
      </c>
      <c r="U153" s="12">
        <f t="shared" si="56"/>
        <v>87670.937999999995</v>
      </c>
      <c r="V153" s="210">
        <v>1.71</v>
      </c>
      <c r="W153" s="211">
        <f>H153*V153</f>
        <v>119231.76779999999</v>
      </c>
      <c r="X153" s="170">
        <f>(W153*1.1+(L153+N153+P153+R153))*T153</f>
        <v>142127.08458000002</v>
      </c>
    </row>
    <row r="154" spans="1:24" s="13" customFormat="1" ht="17.399999999999999" customHeight="1">
      <c r="A154" s="23">
        <v>10</v>
      </c>
      <c r="B154" s="39" t="s">
        <v>227</v>
      </c>
      <c r="C154" s="82" t="s">
        <v>32</v>
      </c>
      <c r="D154" s="63" t="s">
        <v>493</v>
      </c>
      <c r="E154" s="8"/>
      <c r="F154" s="61">
        <v>17697</v>
      </c>
      <c r="G154" s="61">
        <v>3.94</v>
      </c>
      <c r="H154" s="8">
        <f t="shared" si="51"/>
        <v>69726.179999999993</v>
      </c>
      <c r="I154" s="22">
        <v>10</v>
      </c>
      <c r="J154" s="22">
        <f t="shared" si="52"/>
        <v>6972.6179999999995</v>
      </c>
      <c r="K154" s="22">
        <v>40</v>
      </c>
      <c r="L154" s="12">
        <f>F154*K154/100</f>
        <v>7078.8</v>
      </c>
      <c r="M154" s="22">
        <v>22</v>
      </c>
      <c r="N154" s="12">
        <f t="shared" si="53"/>
        <v>3893.34</v>
      </c>
      <c r="O154" s="56"/>
      <c r="P154" s="56"/>
      <c r="Q154" s="22"/>
      <c r="R154" s="22">
        <f t="shared" si="54"/>
        <v>0</v>
      </c>
      <c r="S154" s="22">
        <f t="shared" si="55"/>
        <v>87670.937999999995</v>
      </c>
      <c r="T154" s="353">
        <v>0.75</v>
      </c>
      <c r="U154" s="12">
        <f t="shared" si="56"/>
        <v>65753.203500000003</v>
      </c>
      <c r="V154" s="210">
        <v>1.71</v>
      </c>
      <c r="W154" s="211">
        <f>H154*V154</f>
        <v>119231.76779999999</v>
      </c>
      <c r="X154" s="170">
        <f>(W154*1.1+(L154+N154+P154+R154))*T154</f>
        <v>106595.31343500002</v>
      </c>
    </row>
    <row r="155" spans="1:24" s="13" customFormat="1">
      <c r="A155" s="23">
        <v>11</v>
      </c>
      <c r="B155" s="39" t="s">
        <v>325</v>
      </c>
      <c r="C155" s="82" t="s">
        <v>32</v>
      </c>
      <c r="D155" s="63" t="s">
        <v>494</v>
      </c>
      <c r="E155" s="8"/>
      <c r="F155" s="61">
        <v>17697</v>
      </c>
      <c r="G155" s="61">
        <v>3.85</v>
      </c>
      <c r="H155" s="8">
        <f t="shared" si="51"/>
        <v>68133.45</v>
      </c>
      <c r="I155" s="22">
        <v>10</v>
      </c>
      <c r="J155" s="22">
        <f t="shared" si="52"/>
        <v>6813.3450000000003</v>
      </c>
      <c r="K155" s="22">
        <v>40</v>
      </c>
      <c r="L155" s="12">
        <f>F155*K155/100</f>
        <v>7078.8</v>
      </c>
      <c r="M155" s="22">
        <v>22</v>
      </c>
      <c r="N155" s="12">
        <f t="shared" si="53"/>
        <v>3893.34</v>
      </c>
      <c r="O155" s="56"/>
      <c r="P155" s="56"/>
      <c r="Q155" s="22"/>
      <c r="R155" s="22">
        <f t="shared" si="54"/>
        <v>0</v>
      </c>
      <c r="S155" s="22">
        <f t="shared" si="55"/>
        <v>85918.934999999998</v>
      </c>
      <c r="T155" s="353">
        <v>1</v>
      </c>
      <c r="U155" s="12">
        <f t="shared" si="56"/>
        <v>85918.934999999998</v>
      </c>
      <c r="V155" s="210">
        <v>1.71</v>
      </c>
      <c r="W155" s="211">
        <f>H155*V155</f>
        <v>116508.19949999999</v>
      </c>
      <c r="X155" s="170">
        <f>(W155*1.1+(L155+N155+P155+R155))*T155</f>
        <v>139131.15944999998</v>
      </c>
    </row>
    <row r="156" spans="1:24" s="13" customFormat="1">
      <c r="A156" s="23">
        <v>12</v>
      </c>
      <c r="B156" s="39" t="s">
        <v>229</v>
      </c>
      <c r="C156" s="82" t="s">
        <v>32</v>
      </c>
      <c r="D156" s="63" t="s">
        <v>495</v>
      </c>
      <c r="E156" s="8"/>
      <c r="F156" s="61">
        <v>17697</v>
      </c>
      <c r="G156" s="61">
        <v>3.94</v>
      </c>
      <c r="H156" s="8">
        <f t="shared" si="51"/>
        <v>69726.179999999993</v>
      </c>
      <c r="I156" s="22">
        <v>10</v>
      </c>
      <c r="J156" s="22">
        <f t="shared" si="52"/>
        <v>6972.6179999999995</v>
      </c>
      <c r="K156" s="8"/>
      <c r="L156" s="56"/>
      <c r="M156" s="22">
        <v>22</v>
      </c>
      <c r="N156" s="12">
        <f t="shared" si="53"/>
        <v>3893.34</v>
      </c>
      <c r="O156" s="56"/>
      <c r="P156" s="56"/>
      <c r="Q156" s="22"/>
      <c r="R156" s="22">
        <f t="shared" si="54"/>
        <v>0</v>
      </c>
      <c r="S156" s="22">
        <f t="shared" si="55"/>
        <v>80592.137999999992</v>
      </c>
      <c r="T156" s="353">
        <v>1</v>
      </c>
      <c r="U156" s="12">
        <f t="shared" si="56"/>
        <v>80592.137999999992</v>
      </c>
      <c r="V156" s="210">
        <v>1.71</v>
      </c>
      <c r="W156" s="211">
        <f>H156*V156</f>
        <v>119231.76779999999</v>
      </c>
      <c r="X156" s="170">
        <f>(W156*1.1+(L156+N156+P156+R156))*T156</f>
        <v>135048.28458000001</v>
      </c>
    </row>
    <row r="157" spans="1:24" ht="20.399999999999999">
      <c r="A157" s="23">
        <v>13</v>
      </c>
      <c r="B157" s="39" t="s">
        <v>230</v>
      </c>
      <c r="C157" s="82" t="s">
        <v>32</v>
      </c>
      <c r="D157" s="63" t="s">
        <v>496</v>
      </c>
      <c r="E157" s="8"/>
      <c r="F157" s="61">
        <v>17697</v>
      </c>
      <c r="G157" s="61">
        <v>3.85</v>
      </c>
      <c r="H157" s="8">
        <f t="shared" si="51"/>
        <v>68133.45</v>
      </c>
      <c r="I157" s="22">
        <v>10</v>
      </c>
      <c r="J157" s="22">
        <f t="shared" si="52"/>
        <v>6813.3450000000003</v>
      </c>
      <c r="K157" s="8"/>
      <c r="L157" s="56"/>
      <c r="M157" s="22">
        <v>22</v>
      </c>
      <c r="N157" s="12">
        <f t="shared" si="53"/>
        <v>3893.34</v>
      </c>
      <c r="O157" s="56"/>
      <c r="P157" s="56"/>
      <c r="Q157" s="22"/>
      <c r="R157" s="22">
        <f t="shared" si="54"/>
        <v>0</v>
      </c>
      <c r="S157" s="22">
        <f t="shared" si="55"/>
        <v>78840.134999999995</v>
      </c>
      <c r="T157" s="236">
        <v>1</v>
      </c>
      <c r="U157" s="12">
        <f t="shared" si="56"/>
        <v>78840.134999999995</v>
      </c>
      <c r="V157" s="210">
        <v>1.71</v>
      </c>
      <c r="W157" s="211">
        <f>H157*V157</f>
        <v>116508.19949999999</v>
      </c>
      <c r="X157" s="170">
        <f>(W157*1.1+(L157+N157+P157+R157))*T157</f>
        <v>132052.35944999999</v>
      </c>
    </row>
    <row r="158" spans="1:24">
      <c r="A158" s="23"/>
      <c r="B158" s="107" t="s">
        <v>34</v>
      </c>
      <c r="C158" s="23"/>
      <c r="D158" s="63"/>
      <c r="E158" s="8"/>
      <c r="F158" s="61"/>
      <c r="G158" s="61"/>
      <c r="H158" s="8"/>
      <c r="I158" s="8"/>
      <c r="J158" s="8"/>
      <c r="K158" s="8"/>
      <c r="L158" s="8"/>
      <c r="M158" s="8"/>
      <c r="N158" s="56"/>
      <c r="O158" s="8"/>
      <c r="P158" s="8"/>
      <c r="Q158" s="8"/>
      <c r="R158" s="8"/>
      <c r="S158" s="22"/>
      <c r="T158" s="80">
        <f>SUM(T145:T157)</f>
        <v>13</v>
      </c>
      <c r="U158" s="24">
        <f>SUM(U145:U157)</f>
        <v>1067859.1012500001</v>
      </c>
      <c r="V158" s="19"/>
      <c r="W158" s="375"/>
      <c r="X158" s="24">
        <f>SUM(X145:X157)</f>
        <v>1769811.2698875</v>
      </c>
    </row>
    <row r="159" spans="1:24">
      <c r="A159" s="192"/>
      <c r="B159" s="123"/>
      <c r="C159" s="192"/>
      <c r="D159" s="127"/>
      <c r="E159" s="11"/>
      <c r="F159" s="15"/>
      <c r="G159" s="15"/>
      <c r="H159" s="11"/>
      <c r="I159" s="11"/>
      <c r="J159" s="11"/>
      <c r="K159" s="11"/>
      <c r="L159" s="11"/>
      <c r="M159" s="11"/>
      <c r="N159" s="93"/>
      <c r="O159" s="11"/>
      <c r="P159" s="11"/>
      <c r="Q159" s="11"/>
      <c r="R159" s="11"/>
      <c r="S159" s="189"/>
      <c r="T159" s="195"/>
      <c r="U159" s="158"/>
      <c r="V159" s="21"/>
      <c r="W159" s="368"/>
      <c r="X159" s="158"/>
    </row>
    <row r="160" spans="1:24">
      <c r="A160" s="191"/>
      <c r="B160" s="182"/>
      <c r="C160" s="357" t="s">
        <v>216</v>
      </c>
      <c r="D160" s="357"/>
      <c r="E160" s="357"/>
      <c r="F160" s="357"/>
      <c r="G160" s="357"/>
      <c r="H160" s="357"/>
      <c r="I160" s="189"/>
      <c r="J160" s="189"/>
      <c r="K160" s="189"/>
      <c r="L160" s="159"/>
      <c r="M160" s="189"/>
      <c r="N160" s="159"/>
      <c r="O160" s="159"/>
      <c r="P160" s="159"/>
      <c r="Q160" s="189"/>
      <c r="R160" s="189"/>
      <c r="S160" s="189"/>
      <c r="T160" s="190"/>
      <c r="U160" s="159"/>
      <c r="V160" s="21"/>
      <c r="W160" s="368"/>
      <c r="X160" s="21"/>
    </row>
    <row r="161" spans="1:24" s="13" customFormat="1">
      <c r="A161" s="164">
        <v>1</v>
      </c>
      <c r="B161" s="150" t="s">
        <v>379</v>
      </c>
      <c r="C161" s="82" t="s">
        <v>32</v>
      </c>
      <c r="D161" s="16" t="s">
        <v>98</v>
      </c>
      <c r="E161" s="55"/>
      <c r="F161" s="61">
        <v>17697</v>
      </c>
      <c r="G161" s="16">
        <v>3.85</v>
      </c>
      <c r="H161" s="22">
        <f t="shared" ref="H161:H168" si="57">F161*G161</f>
        <v>68133.45</v>
      </c>
      <c r="I161" s="22">
        <v>10</v>
      </c>
      <c r="J161" s="22">
        <f t="shared" ref="J161:J168" si="58">I161*H161/100</f>
        <v>6813.3450000000003</v>
      </c>
      <c r="K161" s="22">
        <v>40</v>
      </c>
      <c r="L161" s="12">
        <f t="shared" ref="L161:L168" si="59">K161*F161/100</f>
        <v>7078.8</v>
      </c>
      <c r="M161" s="22">
        <v>20</v>
      </c>
      <c r="N161" s="12">
        <f t="shared" ref="N161:N168" si="60">M161*F161/100</f>
        <v>3539.4</v>
      </c>
      <c r="O161" s="12"/>
      <c r="P161" s="12">
        <f t="shared" ref="P161:P168" si="61">F161*O161/100</f>
        <v>0</v>
      </c>
      <c r="Q161" s="22"/>
      <c r="R161" s="22">
        <f t="shared" ref="R161:R168" si="62">Q161*F161/100</f>
        <v>0</v>
      </c>
      <c r="S161" s="22">
        <f t="shared" ref="S161:S168" si="63">H161+J161+L161+N161+P161+R161</f>
        <v>85564.994999999995</v>
      </c>
      <c r="T161" s="236">
        <v>2</v>
      </c>
      <c r="U161" s="12">
        <f t="shared" ref="U161:U168" si="64">S161*T161</f>
        <v>171129.99</v>
      </c>
      <c r="V161" s="210">
        <v>1.71</v>
      </c>
      <c r="W161" s="211">
        <f>H161*V161</f>
        <v>116508.19949999999</v>
      </c>
      <c r="X161" s="170">
        <f>(W161*1.1+(L161+N161+P161+R161))*T161</f>
        <v>277554.43890000001</v>
      </c>
    </row>
    <row r="162" spans="1:24" s="13" customFormat="1">
      <c r="A162" s="164">
        <v>2</v>
      </c>
      <c r="B162" s="150" t="s">
        <v>214</v>
      </c>
      <c r="C162" s="82" t="s">
        <v>32</v>
      </c>
      <c r="D162" s="16" t="s">
        <v>98</v>
      </c>
      <c r="E162" s="55"/>
      <c r="F162" s="61">
        <v>17697</v>
      </c>
      <c r="G162" s="16">
        <v>3.85</v>
      </c>
      <c r="H162" s="22">
        <f t="shared" si="57"/>
        <v>68133.45</v>
      </c>
      <c r="I162" s="22">
        <v>10</v>
      </c>
      <c r="J162" s="22">
        <f t="shared" si="58"/>
        <v>6813.3450000000003</v>
      </c>
      <c r="K162" s="22">
        <v>40</v>
      </c>
      <c r="L162" s="12">
        <f t="shared" si="59"/>
        <v>7078.8</v>
      </c>
      <c r="M162" s="22"/>
      <c r="N162" s="12">
        <f t="shared" si="60"/>
        <v>0</v>
      </c>
      <c r="O162" s="12"/>
      <c r="P162" s="12">
        <f t="shared" si="61"/>
        <v>0</v>
      </c>
      <c r="Q162" s="22"/>
      <c r="R162" s="22">
        <f t="shared" si="62"/>
        <v>0</v>
      </c>
      <c r="S162" s="22">
        <f t="shared" si="63"/>
        <v>82025.595000000001</v>
      </c>
      <c r="T162" s="236">
        <v>1</v>
      </c>
      <c r="U162" s="12">
        <f t="shared" si="64"/>
        <v>82025.595000000001</v>
      </c>
      <c r="V162" s="210">
        <v>1.71</v>
      </c>
      <c r="W162" s="211">
        <f>H162*V162</f>
        <v>116508.19949999999</v>
      </c>
      <c r="X162" s="170">
        <f>(W162*1.1+(L162+N162+P162+R162))*T162</f>
        <v>135237.81944999998</v>
      </c>
    </row>
    <row r="163" spans="1:24" s="13" customFormat="1">
      <c r="A163" s="164">
        <v>3</v>
      </c>
      <c r="B163" s="150" t="s">
        <v>366</v>
      </c>
      <c r="C163" s="82" t="s">
        <v>32</v>
      </c>
      <c r="D163" s="16" t="s">
        <v>98</v>
      </c>
      <c r="E163" s="55"/>
      <c r="F163" s="61">
        <v>17697</v>
      </c>
      <c r="G163" s="16">
        <v>3.85</v>
      </c>
      <c r="H163" s="22">
        <f t="shared" si="57"/>
        <v>68133.45</v>
      </c>
      <c r="I163" s="22">
        <v>10</v>
      </c>
      <c r="J163" s="22">
        <f t="shared" si="58"/>
        <v>6813.3450000000003</v>
      </c>
      <c r="K163" s="22"/>
      <c r="L163" s="12">
        <f t="shared" si="59"/>
        <v>0</v>
      </c>
      <c r="M163" s="22"/>
      <c r="N163" s="12">
        <f t="shared" si="60"/>
        <v>0</v>
      </c>
      <c r="O163" s="12"/>
      <c r="P163" s="12">
        <f t="shared" si="61"/>
        <v>0</v>
      </c>
      <c r="Q163" s="22"/>
      <c r="R163" s="22">
        <f t="shared" si="62"/>
        <v>0</v>
      </c>
      <c r="S163" s="22">
        <f t="shared" si="63"/>
        <v>74946.794999999998</v>
      </c>
      <c r="T163" s="236">
        <v>0.5</v>
      </c>
      <c r="U163" s="12">
        <f t="shared" si="64"/>
        <v>37473.397499999999</v>
      </c>
      <c r="V163" s="210">
        <v>1.71</v>
      </c>
      <c r="W163" s="211">
        <f>H163*V163</f>
        <v>116508.19949999999</v>
      </c>
      <c r="X163" s="170">
        <f>(W163*1.1+(L163+N163+P163+R163))*T163</f>
        <v>64079.509724999996</v>
      </c>
    </row>
    <row r="164" spans="1:24" s="13" customFormat="1">
      <c r="A164" s="164">
        <v>4</v>
      </c>
      <c r="B164" s="39" t="s">
        <v>229</v>
      </c>
      <c r="C164" s="82" t="s">
        <v>32</v>
      </c>
      <c r="D164" s="63" t="s">
        <v>495</v>
      </c>
      <c r="E164" s="8"/>
      <c r="F164" s="61">
        <v>17697</v>
      </c>
      <c r="G164" s="61">
        <v>3.94</v>
      </c>
      <c r="H164" s="8">
        <f t="shared" si="57"/>
        <v>69726.179999999993</v>
      </c>
      <c r="I164" s="22">
        <v>10</v>
      </c>
      <c r="J164" s="22">
        <f t="shared" si="58"/>
        <v>6972.6179999999995</v>
      </c>
      <c r="K164" s="8"/>
      <c r="L164" s="56"/>
      <c r="M164" s="22">
        <v>20</v>
      </c>
      <c r="N164" s="12">
        <f t="shared" si="60"/>
        <v>3539.4</v>
      </c>
      <c r="O164" s="56"/>
      <c r="P164" s="56"/>
      <c r="Q164" s="22"/>
      <c r="R164" s="22">
        <f t="shared" si="62"/>
        <v>0</v>
      </c>
      <c r="S164" s="22">
        <f t="shared" si="63"/>
        <v>80238.197999999989</v>
      </c>
      <c r="T164" s="353">
        <v>0.5</v>
      </c>
      <c r="U164" s="12">
        <f t="shared" si="64"/>
        <v>40119.098999999995</v>
      </c>
      <c r="V164" s="210">
        <v>1.71</v>
      </c>
      <c r="W164" s="211">
        <f>H164*V164</f>
        <v>119231.76779999999</v>
      </c>
      <c r="X164" s="170">
        <f>(W164*1.1+(L164+N164+P164+R164))*T164</f>
        <v>67347.172290000002</v>
      </c>
    </row>
    <row r="165" spans="1:24" ht="21">
      <c r="A165" s="164">
        <v>5</v>
      </c>
      <c r="B165" s="165" t="s">
        <v>217</v>
      </c>
      <c r="C165" s="82" t="s">
        <v>29</v>
      </c>
      <c r="D165" s="16" t="s">
        <v>497</v>
      </c>
      <c r="E165" s="55"/>
      <c r="F165" s="61">
        <v>17697</v>
      </c>
      <c r="G165" s="16">
        <v>3.53</v>
      </c>
      <c r="H165" s="22">
        <f t="shared" si="57"/>
        <v>62470.409999999996</v>
      </c>
      <c r="I165" s="22">
        <v>10</v>
      </c>
      <c r="J165" s="22">
        <f t="shared" si="58"/>
        <v>6247.0410000000002</v>
      </c>
      <c r="K165" s="22"/>
      <c r="L165" s="12">
        <f t="shared" si="59"/>
        <v>0</v>
      </c>
      <c r="M165" s="22"/>
      <c r="N165" s="12">
        <f t="shared" si="60"/>
        <v>0</v>
      </c>
      <c r="O165" s="12"/>
      <c r="P165" s="12">
        <f t="shared" si="61"/>
        <v>0</v>
      </c>
      <c r="Q165" s="22"/>
      <c r="R165" s="22">
        <f t="shared" si="62"/>
        <v>0</v>
      </c>
      <c r="S165" s="22">
        <f t="shared" si="63"/>
        <v>68717.451000000001</v>
      </c>
      <c r="T165" s="236">
        <v>1</v>
      </c>
      <c r="U165" s="12">
        <f t="shared" si="64"/>
        <v>68717.451000000001</v>
      </c>
      <c r="V165" s="210">
        <v>1.71</v>
      </c>
      <c r="W165" s="211">
        <f>H165*V165</f>
        <v>106824.40109999999</v>
      </c>
      <c r="X165" s="170">
        <f>(W165*1.1+(L165+N165+P165+R165))*T165</f>
        <v>117506.84121</v>
      </c>
    </row>
    <row r="166" spans="1:24" ht="21">
      <c r="A166" s="164">
        <v>6</v>
      </c>
      <c r="B166" s="165" t="s">
        <v>218</v>
      </c>
      <c r="C166" s="82" t="s">
        <v>32</v>
      </c>
      <c r="D166" s="16" t="s">
        <v>498</v>
      </c>
      <c r="E166" s="55"/>
      <c r="F166" s="61">
        <v>17697</v>
      </c>
      <c r="G166" s="16">
        <v>4</v>
      </c>
      <c r="H166" s="22">
        <f t="shared" si="57"/>
        <v>70788</v>
      </c>
      <c r="I166" s="22">
        <v>10</v>
      </c>
      <c r="J166" s="22">
        <f t="shared" si="58"/>
        <v>7078.8</v>
      </c>
      <c r="K166" s="22"/>
      <c r="L166" s="12">
        <f t="shared" si="59"/>
        <v>0</v>
      </c>
      <c r="M166" s="22"/>
      <c r="N166" s="12">
        <f t="shared" si="60"/>
        <v>0</v>
      </c>
      <c r="O166" s="12"/>
      <c r="P166" s="12">
        <f t="shared" si="61"/>
        <v>0</v>
      </c>
      <c r="Q166" s="22"/>
      <c r="R166" s="22">
        <f t="shared" si="62"/>
        <v>0</v>
      </c>
      <c r="S166" s="22">
        <f t="shared" si="63"/>
        <v>77866.8</v>
      </c>
      <c r="T166" s="236">
        <v>1</v>
      </c>
      <c r="U166" s="12">
        <f t="shared" si="64"/>
        <v>77866.8</v>
      </c>
      <c r="V166" s="210">
        <v>1.71</v>
      </c>
      <c r="W166" s="211">
        <f>H166*V166</f>
        <v>121047.48</v>
      </c>
      <c r="X166" s="170">
        <f>(W166*1.1+(L166+N166+P166+R166))*T166</f>
        <v>133152.228</v>
      </c>
    </row>
    <row r="167" spans="1:24" ht="21">
      <c r="A167" s="164">
        <v>7</v>
      </c>
      <c r="B167" s="165" t="s">
        <v>219</v>
      </c>
      <c r="C167" s="82" t="s">
        <v>32</v>
      </c>
      <c r="D167" s="16" t="s">
        <v>499</v>
      </c>
      <c r="E167" s="55"/>
      <c r="F167" s="61">
        <v>17697</v>
      </c>
      <c r="G167" s="16">
        <v>4.12</v>
      </c>
      <c r="H167" s="22">
        <f t="shared" si="57"/>
        <v>72911.64</v>
      </c>
      <c r="I167" s="22">
        <v>10</v>
      </c>
      <c r="J167" s="22">
        <f t="shared" si="58"/>
        <v>7291.1640000000007</v>
      </c>
      <c r="K167" s="22"/>
      <c r="L167" s="12">
        <f t="shared" si="59"/>
        <v>0</v>
      </c>
      <c r="M167" s="22"/>
      <c r="N167" s="12">
        <f t="shared" si="60"/>
        <v>0</v>
      </c>
      <c r="O167" s="12"/>
      <c r="P167" s="12">
        <f t="shared" si="61"/>
        <v>0</v>
      </c>
      <c r="Q167" s="22"/>
      <c r="R167" s="22">
        <f t="shared" si="62"/>
        <v>0</v>
      </c>
      <c r="S167" s="22">
        <f t="shared" si="63"/>
        <v>80202.804000000004</v>
      </c>
      <c r="T167" s="236">
        <v>1</v>
      </c>
      <c r="U167" s="12">
        <f t="shared" si="64"/>
        <v>80202.804000000004</v>
      </c>
      <c r="V167" s="210">
        <v>1.71</v>
      </c>
      <c r="W167" s="211">
        <f>H167*V167</f>
        <v>124678.9044</v>
      </c>
      <c r="X167" s="170">
        <f>(W167*1.1+(L167+N167+P167+R167))*T167</f>
        <v>137146.79484000002</v>
      </c>
    </row>
    <row r="168" spans="1:24" ht="21">
      <c r="A168" s="164">
        <v>8</v>
      </c>
      <c r="B168" s="165" t="s">
        <v>220</v>
      </c>
      <c r="C168" s="82" t="s">
        <v>32</v>
      </c>
      <c r="D168" s="16" t="s">
        <v>169</v>
      </c>
      <c r="E168" s="55"/>
      <c r="F168" s="61">
        <v>17697</v>
      </c>
      <c r="G168" s="16">
        <v>4.1900000000000004</v>
      </c>
      <c r="H168" s="22">
        <f t="shared" si="57"/>
        <v>74150.430000000008</v>
      </c>
      <c r="I168" s="22">
        <v>10</v>
      </c>
      <c r="J168" s="22">
        <f t="shared" si="58"/>
        <v>7415.0430000000006</v>
      </c>
      <c r="K168" s="22"/>
      <c r="L168" s="12">
        <f t="shared" si="59"/>
        <v>0</v>
      </c>
      <c r="M168" s="22"/>
      <c r="N168" s="12">
        <f t="shared" si="60"/>
        <v>0</v>
      </c>
      <c r="O168" s="12"/>
      <c r="P168" s="12">
        <f t="shared" si="61"/>
        <v>0</v>
      </c>
      <c r="Q168" s="22"/>
      <c r="R168" s="22">
        <f t="shared" si="62"/>
        <v>0</v>
      </c>
      <c r="S168" s="22">
        <f t="shared" si="63"/>
        <v>81565.473000000013</v>
      </c>
      <c r="T168" s="236">
        <v>1</v>
      </c>
      <c r="U168" s="12">
        <f t="shared" si="64"/>
        <v>81565.473000000013</v>
      </c>
      <c r="V168" s="210">
        <v>1.71</v>
      </c>
      <c r="W168" s="211">
        <f>H168*V168</f>
        <v>126797.23530000001</v>
      </c>
      <c r="X168" s="170">
        <f>(W168*1.1+(L168+N168+P168+R168))*T168</f>
        <v>139476.95883000002</v>
      </c>
    </row>
    <row r="169" spans="1:24">
      <c r="A169" s="164"/>
      <c r="B169" s="107" t="s">
        <v>34</v>
      </c>
      <c r="C169" s="23"/>
      <c r="D169" s="16"/>
      <c r="E169" s="55"/>
      <c r="F169" s="61"/>
      <c r="G169" s="16"/>
      <c r="H169" s="22"/>
      <c r="I169" s="22"/>
      <c r="J169" s="22"/>
      <c r="K169" s="22"/>
      <c r="L169" s="12"/>
      <c r="M169" s="22"/>
      <c r="N169" s="12"/>
      <c r="O169" s="12"/>
      <c r="P169" s="12"/>
      <c r="Q169" s="22"/>
      <c r="R169" s="22"/>
      <c r="S169" s="22"/>
      <c r="T169" s="80">
        <f>SUM(T161:T168)</f>
        <v>8</v>
      </c>
      <c r="U169" s="24">
        <f>SUM(U161:U168)</f>
        <v>639100.60950000002</v>
      </c>
      <c r="V169" s="19"/>
      <c r="W169" s="375"/>
      <c r="X169" s="24">
        <f>SUM(X161:X168)</f>
        <v>1071501.763245</v>
      </c>
    </row>
    <row r="170" spans="1:24" ht="15.6">
      <c r="A170" s="164"/>
      <c r="B170" s="401"/>
      <c r="C170" s="389" t="s">
        <v>141</v>
      </c>
      <c r="D170" s="389"/>
      <c r="E170" s="389"/>
      <c r="F170" s="389"/>
      <c r="G170" s="389"/>
      <c r="H170" s="389"/>
      <c r="I170" s="389"/>
      <c r="J170" s="389"/>
      <c r="K170" s="389"/>
      <c r="L170" s="159"/>
      <c r="M170" s="189"/>
      <c r="N170" s="159"/>
      <c r="O170" s="159"/>
      <c r="P170" s="159"/>
      <c r="Q170" s="189"/>
      <c r="R170" s="189"/>
      <c r="S170" s="189"/>
      <c r="T170" s="190"/>
      <c r="U170" s="159"/>
      <c r="V170" s="21"/>
      <c r="W170" s="368"/>
      <c r="X170" s="21"/>
    </row>
    <row r="171" spans="1:24" s="13" customFormat="1" ht="15.6">
      <c r="A171" s="164">
        <v>1</v>
      </c>
      <c r="B171" s="226" t="s">
        <v>442</v>
      </c>
      <c r="C171" s="82" t="s">
        <v>35</v>
      </c>
      <c r="D171" s="37" t="s">
        <v>380</v>
      </c>
      <c r="E171" s="280"/>
      <c r="F171" s="61">
        <v>17697</v>
      </c>
      <c r="G171" s="16">
        <v>3.04</v>
      </c>
      <c r="H171" s="22">
        <f>F171*G171</f>
        <v>53798.879999999997</v>
      </c>
      <c r="I171" s="22">
        <v>10</v>
      </c>
      <c r="J171" s="22">
        <f>I171*H171/100</f>
        <v>5379.887999999999</v>
      </c>
      <c r="K171" s="22"/>
      <c r="L171" s="12">
        <f>K171*F171/100</f>
        <v>0</v>
      </c>
      <c r="M171" s="22"/>
      <c r="N171" s="12">
        <f>M171*F171/100</f>
        <v>0</v>
      </c>
      <c r="O171" s="12"/>
      <c r="P171" s="12">
        <f>F171*O171/100</f>
        <v>0</v>
      </c>
      <c r="Q171" s="22"/>
      <c r="R171" s="22">
        <f>Q171*F171/100</f>
        <v>0</v>
      </c>
      <c r="S171" s="22">
        <f>H171+J171+L171+N171+P171+R171</f>
        <v>59178.767999999996</v>
      </c>
      <c r="T171" s="236">
        <v>0.75</v>
      </c>
      <c r="U171" s="12">
        <f>S171*T171</f>
        <v>44384.076000000001</v>
      </c>
      <c r="V171" s="210">
        <v>1.71</v>
      </c>
      <c r="W171" s="211">
        <f>H171*V171</f>
        <v>91996.084799999997</v>
      </c>
      <c r="X171" s="170">
        <f>(W171*1.1+(L171+N171+P171+R171))*T171</f>
        <v>75896.769960000005</v>
      </c>
    </row>
    <row r="172" spans="1:24" s="13" customFormat="1" ht="15.6">
      <c r="A172" s="164">
        <v>2</v>
      </c>
      <c r="B172" s="121" t="s">
        <v>381</v>
      </c>
      <c r="C172" s="82" t="s">
        <v>35</v>
      </c>
      <c r="D172" s="37" t="s">
        <v>380</v>
      </c>
      <c r="E172" s="280"/>
      <c r="F172" s="61">
        <v>17697</v>
      </c>
      <c r="G172" s="16">
        <v>3.04</v>
      </c>
      <c r="H172" s="22">
        <f>F172*G172</f>
        <v>53798.879999999997</v>
      </c>
      <c r="I172" s="22">
        <v>10</v>
      </c>
      <c r="J172" s="22">
        <f>I172*H172/100</f>
        <v>5379.887999999999</v>
      </c>
      <c r="K172" s="22"/>
      <c r="L172" s="12">
        <f>K172*F172/100</f>
        <v>0</v>
      </c>
      <c r="M172" s="22"/>
      <c r="N172" s="12">
        <f>M172*F172/100</f>
        <v>0</v>
      </c>
      <c r="O172" s="12"/>
      <c r="P172" s="12">
        <f>F172*O172/100</f>
        <v>0</v>
      </c>
      <c r="Q172" s="22"/>
      <c r="R172" s="22">
        <f>Q172*F172/100</f>
        <v>0</v>
      </c>
      <c r="S172" s="22">
        <f>H172+J172+L172+N172+P172+R172</f>
        <v>59178.767999999996</v>
      </c>
      <c r="T172" s="236">
        <v>1</v>
      </c>
      <c r="U172" s="12">
        <f>S172*T172</f>
        <v>59178.767999999996</v>
      </c>
      <c r="V172" s="210">
        <v>1.71</v>
      </c>
      <c r="W172" s="211">
        <f>H172*V172</f>
        <v>91996.084799999997</v>
      </c>
      <c r="X172" s="170">
        <f>(W172*1.1+(L172+N172+P172+R172))*T172</f>
        <v>101195.69328000001</v>
      </c>
    </row>
    <row r="173" spans="1:24" ht="13.8">
      <c r="A173" s="164">
        <v>3</v>
      </c>
      <c r="B173" s="106" t="s">
        <v>207</v>
      </c>
      <c r="C173" s="196">
        <v>2</v>
      </c>
      <c r="D173" s="196"/>
      <c r="E173" s="55"/>
      <c r="F173" s="61">
        <v>17697</v>
      </c>
      <c r="G173" s="16">
        <v>2.81</v>
      </c>
      <c r="H173" s="22">
        <f>F173*G173</f>
        <v>49728.57</v>
      </c>
      <c r="I173" s="22">
        <v>10</v>
      </c>
      <c r="J173" s="22">
        <f>I173*H173/100</f>
        <v>4972.857</v>
      </c>
      <c r="K173" s="22"/>
      <c r="L173" s="12">
        <f>K173*F173/100</f>
        <v>0</v>
      </c>
      <c r="M173" s="22"/>
      <c r="N173" s="12">
        <f>M173*F173/100</f>
        <v>0</v>
      </c>
      <c r="O173" s="12"/>
      <c r="P173" s="12">
        <f>F173*O173/100</f>
        <v>0</v>
      </c>
      <c r="Q173" s="22"/>
      <c r="R173" s="22">
        <f>Q173*F173/100</f>
        <v>0</v>
      </c>
      <c r="S173" s="22">
        <f>H173+J173+L173+N173+P173+R173</f>
        <v>54701.426999999996</v>
      </c>
      <c r="T173" s="236">
        <v>0.5</v>
      </c>
      <c r="U173" s="12">
        <f>S173*T173</f>
        <v>27350.713499999998</v>
      </c>
      <c r="V173" s="210">
        <v>1.71</v>
      </c>
      <c r="W173" s="211">
        <f>H173*V173</f>
        <v>85035.854699999996</v>
      </c>
      <c r="X173" s="170">
        <f>(W173*1.1+(L173+N173+P173+R173))*T173</f>
        <v>46769.720085000001</v>
      </c>
    </row>
    <row r="174" spans="1:24" ht="13.8">
      <c r="A174" s="164">
        <v>4</v>
      </c>
      <c r="B174" s="106" t="s">
        <v>207</v>
      </c>
      <c r="C174" s="196">
        <v>2</v>
      </c>
      <c r="D174" s="196"/>
      <c r="E174" s="55"/>
      <c r="F174" s="61">
        <v>17697</v>
      </c>
      <c r="G174" s="16">
        <v>2.81</v>
      </c>
      <c r="H174" s="22">
        <f>F174*G174</f>
        <v>49728.57</v>
      </c>
      <c r="I174" s="22">
        <v>10</v>
      </c>
      <c r="J174" s="22">
        <f>I174*H174/100</f>
        <v>4972.857</v>
      </c>
      <c r="K174" s="22"/>
      <c r="L174" s="12">
        <f>K174*F174/100</f>
        <v>0</v>
      </c>
      <c r="M174" s="22"/>
      <c r="N174" s="12">
        <f>M174*F174/100</f>
        <v>0</v>
      </c>
      <c r="O174" s="12"/>
      <c r="P174" s="12">
        <f>F174*O174/100</f>
        <v>0</v>
      </c>
      <c r="Q174" s="22"/>
      <c r="R174" s="22">
        <f>Q174*F174/100</f>
        <v>0</v>
      </c>
      <c r="S174" s="22">
        <f>H174+J174+L174+N174+P174+R174</f>
        <v>54701.426999999996</v>
      </c>
      <c r="T174" s="236">
        <v>0.5</v>
      </c>
      <c r="U174" s="12">
        <f>S174*T174</f>
        <v>27350.713499999998</v>
      </c>
      <c r="V174" s="210">
        <v>1.71</v>
      </c>
      <c r="W174" s="211">
        <f>H174*V174</f>
        <v>85035.854699999996</v>
      </c>
      <c r="X174" s="170">
        <f>(W174*1.1+(L174+N174+P174+R174))*T174</f>
        <v>46769.720085000001</v>
      </c>
    </row>
    <row r="175" spans="1:24">
      <c r="A175" s="164"/>
      <c r="B175" s="107" t="s">
        <v>34</v>
      </c>
      <c r="C175" s="23"/>
      <c r="D175" s="9"/>
      <c r="E175" s="55"/>
      <c r="F175" s="61"/>
      <c r="G175" s="16"/>
      <c r="H175" s="22"/>
      <c r="I175" s="22"/>
      <c r="J175" s="22"/>
      <c r="K175" s="22"/>
      <c r="L175" s="12"/>
      <c r="M175" s="22"/>
      <c r="N175" s="12"/>
      <c r="O175" s="12"/>
      <c r="P175" s="12"/>
      <c r="Q175" s="22"/>
      <c r="R175" s="22"/>
      <c r="S175" s="22"/>
      <c r="T175" s="80">
        <f>SUM(T171:T174)</f>
        <v>2.75</v>
      </c>
      <c r="U175" s="24">
        <f>SUM(U171:U174)</f>
        <v>158264.27100000001</v>
      </c>
      <c r="V175" s="19"/>
      <c r="W175" s="375"/>
      <c r="X175" s="24">
        <f>SUM(X171:X174)</f>
        <v>270631.90341000003</v>
      </c>
    </row>
    <row r="176" spans="1:24">
      <c r="A176" s="191"/>
      <c r="B176" s="192"/>
      <c r="C176" s="390" t="s">
        <v>129</v>
      </c>
      <c r="D176" s="391"/>
      <c r="E176" s="391"/>
      <c r="F176" s="392"/>
      <c r="G176" s="391"/>
      <c r="H176" s="393"/>
      <c r="I176" s="393"/>
      <c r="J176" s="393"/>
      <c r="K176" s="393"/>
      <c r="L176" s="394"/>
      <c r="M176" s="189"/>
      <c r="N176" s="159"/>
      <c r="O176" s="159"/>
      <c r="P176" s="159"/>
      <c r="Q176" s="189"/>
      <c r="R176" s="189"/>
      <c r="S176" s="189"/>
      <c r="T176" s="190"/>
      <c r="U176" s="159"/>
      <c r="V176" s="21"/>
      <c r="W176" s="368"/>
      <c r="X176" s="21"/>
    </row>
    <row r="177" spans="1:24" s="13" customFormat="1" ht="31.2">
      <c r="A177" s="33">
        <v>1</v>
      </c>
      <c r="B177" s="57" t="s">
        <v>156</v>
      </c>
      <c r="C177" s="82" t="s">
        <v>32</v>
      </c>
      <c r="D177" s="141" t="s">
        <v>98</v>
      </c>
      <c r="E177" s="22"/>
      <c r="F177" s="54">
        <v>17697</v>
      </c>
      <c r="G177" s="17">
        <v>3.85</v>
      </c>
      <c r="H177" s="22">
        <f>F177*G177</f>
        <v>68133.45</v>
      </c>
      <c r="I177" s="22">
        <v>10</v>
      </c>
      <c r="J177" s="22">
        <f>I177*H177/100</f>
        <v>6813.3450000000003</v>
      </c>
      <c r="K177" s="22"/>
      <c r="L177" s="12">
        <f>K177*F177/100</f>
        <v>0</v>
      </c>
      <c r="M177" s="22"/>
      <c r="N177" s="12">
        <f>M177*F177/100</f>
        <v>0</v>
      </c>
      <c r="O177" s="12"/>
      <c r="P177" s="12">
        <f>F177*O177/100</f>
        <v>0</v>
      </c>
      <c r="Q177" s="22"/>
      <c r="R177" s="22">
        <f>Q177*F177/100</f>
        <v>0</v>
      </c>
      <c r="S177" s="22">
        <f>H177+J177+L177+N177+P177+R177</f>
        <v>74946.794999999998</v>
      </c>
      <c r="T177" s="51">
        <v>2.5</v>
      </c>
      <c r="U177" s="12">
        <f>S177*T177</f>
        <v>187366.98749999999</v>
      </c>
      <c r="V177" s="210">
        <v>1.71</v>
      </c>
      <c r="W177" s="211">
        <f>H177*V177</f>
        <v>116508.19949999999</v>
      </c>
      <c r="X177" s="170">
        <f>(W177*1.1+(L177+N177+P177+R177))*T177</f>
        <v>320397.548625</v>
      </c>
    </row>
    <row r="178" spans="1:24" ht="20.399999999999999">
      <c r="A178" s="23">
        <v>2</v>
      </c>
      <c r="B178" s="39" t="s">
        <v>224</v>
      </c>
      <c r="C178" s="82" t="s">
        <v>29</v>
      </c>
      <c r="D178" s="63" t="s">
        <v>487</v>
      </c>
      <c r="E178" s="8"/>
      <c r="F178" s="61">
        <v>17697</v>
      </c>
      <c r="G178" s="63">
        <v>3.45</v>
      </c>
      <c r="H178" s="8">
        <f>F178*G178</f>
        <v>61054.65</v>
      </c>
      <c r="I178" s="22">
        <v>10</v>
      </c>
      <c r="J178" s="22">
        <f>I178*H178/100</f>
        <v>6105.4650000000001</v>
      </c>
      <c r="K178" s="8"/>
      <c r="L178" s="56"/>
      <c r="M178" s="22"/>
      <c r="N178" s="12">
        <f>M178*F178/100</f>
        <v>0</v>
      </c>
      <c r="O178" s="56"/>
      <c r="P178" s="56"/>
      <c r="Q178" s="22"/>
      <c r="R178" s="22">
        <f>Q178*F178/100</f>
        <v>0</v>
      </c>
      <c r="S178" s="22">
        <f>H178+J178+L178+N178+P178+R178</f>
        <v>67160.115000000005</v>
      </c>
      <c r="T178" s="353">
        <v>1</v>
      </c>
      <c r="U178" s="12">
        <f>S178*T178</f>
        <v>67160.115000000005</v>
      </c>
      <c r="V178" s="210">
        <v>1.71</v>
      </c>
      <c r="W178" s="211">
        <f>H178*V178</f>
        <v>104403.4515</v>
      </c>
      <c r="X178" s="170">
        <f>(W178*1.1+(L178+N178+P178+R178))*T178</f>
        <v>114843.79665</v>
      </c>
    </row>
    <row r="179" spans="1:24">
      <c r="A179" s="164"/>
      <c r="B179" s="107" t="s">
        <v>34</v>
      </c>
      <c r="C179" s="23"/>
      <c r="D179" s="9"/>
      <c r="E179" s="55"/>
      <c r="F179" s="61"/>
      <c r="G179" s="16"/>
      <c r="H179" s="22"/>
      <c r="I179" s="22"/>
      <c r="J179" s="22"/>
      <c r="K179" s="22"/>
      <c r="L179" s="12"/>
      <c r="M179" s="22"/>
      <c r="N179" s="12"/>
      <c r="O179" s="12"/>
      <c r="P179" s="12"/>
      <c r="Q179" s="22"/>
      <c r="R179" s="22"/>
      <c r="S179" s="22"/>
      <c r="T179" s="80">
        <f>SUM(T177:T178)</f>
        <v>3.5</v>
      </c>
      <c r="U179" s="24">
        <f>SUM(U177:U178)</f>
        <v>254527.10249999998</v>
      </c>
      <c r="V179" s="19"/>
      <c r="W179" s="375"/>
      <c r="X179" s="24">
        <f>SUM(X177:X178)</f>
        <v>435241.34527499997</v>
      </c>
    </row>
    <row r="180" spans="1:24" ht="13.8">
      <c r="A180" s="21"/>
      <c r="B180" s="103"/>
      <c r="C180" s="395" t="s">
        <v>114</v>
      </c>
      <c r="D180" s="396"/>
      <c r="E180" s="396"/>
      <c r="F180" s="396"/>
      <c r="G180" s="396"/>
      <c r="H180" s="396"/>
      <c r="V180" s="21"/>
      <c r="W180" s="368"/>
      <c r="X180" s="21"/>
    </row>
    <row r="181" spans="1:24">
      <c r="A181" s="33">
        <v>1</v>
      </c>
      <c r="B181" s="106" t="s">
        <v>295</v>
      </c>
      <c r="C181" s="83" t="s">
        <v>35</v>
      </c>
      <c r="D181" s="17" t="s">
        <v>500</v>
      </c>
      <c r="E181" s="136"/>
      <c r="F181" s="61">
        <v>17697</v>
      </c>
      <c r="G181" s="16">
        <v>3.12</v>
      </c>
      <c r="H181" s="22">
        <f>F181*G181</f>
        <v>55214.64</v>
      </c>
      <c r="I181" s="22">
        <v>10</v>
      </c>
      <c r="J181" s="22">
        <f>I181*H181/100</f>
        <v>5521.4639999999999</v>
      </c>
      <c r="K181" s="22"/>
      <c r="L181" s="12">
        <f>K181*F181/100</f>
        <v>0</v>
      </c>
      <c r="M181" s="22"/>
      <c r="N181" s="12">
        <f>M181*F181/100</f>
        <v>0</v>
      </c>
      <c r="O181" s="12"/>
      <c r="P181" s="12">
        <f>F181*O181/100</f>
        <v>0</v>
      </c>
      <c r="Q181" s="22"/>
      <c r="R181" s="22">
        <f>Q181*F181/100</f>
        <v>0</v>
      </c>
      <c r="S181" s="22">
        <f>H181+J181+L181+N181+P181+R181</f>
        <v>60736.103999999999</v>
      </c>
      <c r="T181" s="236">
        <v>1</v>
      </c>
      <c r="U181" s="12">
        <f>S181*T181</f>
        <v>60736.103999999999</v>
      </c>
      <c r="V181" s="210">
        <v>1.71</v>
      </c>
      <c r="W181" s="211">
        <f>H181*V181</f>
        <v>94417.034400000004</v>
      </c>
      <c r="X181" s="170">
        <f>(W181*1.1+(L181+N181+P181+R181))*T181</f>
        <v>103858.73784000002</v>
      </c>
    </row>
    <row r="182" spans="1:24">
      <c r="A182" s="33">
        <v>2</v>
      </c>
      <c r="B182" s="106" t="s">
        <v>295</v>
      </c>
      <c r="C182" s="83" t="s">
        <v>35</v>
      </c>
      <c r="D182" s="17" t="s">
        <v>751</v>
      </c>
      <c r="E182" s="136"/>
      <c r="F182" s="61">
        <v>17697</v>
      </c>
      <c r="G182" s="16">
        <v>2.94</v>
      </c>
      <c r="H182" s="22">
        <f>F182*G182</f>
        <v>52029.18</v>
      </c>
      <c r="I182" s="22">
        <v>10</v>
      </c>
      <c r="J182" s="22">
        <f>I182*H182/100</f>
        <v>5202.9179999999997</v>
      </c>
      <c r="K182" s="22"/>
      <c r="L182" s="12">
        <f>K182*F182/100</f>
        <v>0</v>
      </c>
      <c r="M182" s="22"/>
      <c r="N182" s="12">
        <f>M182*F182/100</f>
        <v>0</v>
      </c>
      <c r="O182" s="12"/>
      <c r="P182" s="12">
        <f>F182*O182/100</f>
        <v>0</v>
      </c>
      <c r="Q182" s="22"/>
      <c r="R182" s="22">
        <f>Q182*F182/100</f>
        <v>0</v>
      </c>
      <c r="S182" s="22">
        <f>H182+J182+L182+N182+P182+R182</f>
        <v>57232.097999999998</v>
      </c>
      <c r="T182" s="236">
        <v>0.5</v>
      </c>
      <c r="U182" s="12">
        <f>S182*T182</f>
        <v>28616.048999999999</v>
      </c>
      <c r="V182" s="210">
        <v>1.71</v>
      </c>
      <c r="W182" s="211">
        <f>H182*V182</f>
        <v>88969.897799999992</v>
      </c>
      <c r="X182" s="170">
        <f>(W182*1.1+(L182+N182+P182+R182))*T182</f>
        <v>48933.443789999998</v>
      </c>
    </row>
    <row r="183" spans="1:24">
      <c r="A183" s="33">
        <v>3</v>
      </c>
      <c r="B183" s="106" t="s">
        <v>203</v>
      </c>
      <c r="C183" s="83">
        <v>1</v>
      </c>
      <c r="D183" s="19"/>
      <c r="E183" s="136"/>
      <c r="F183" s="61">
        <v>17697</v>
      </c>
      <c r="G183" s="16">
        <v>2.77</v>
      </c>
      <c r="H183" s="22">
        <f>F183*G183</f>
        <v>49020.69</v>
      </c>
      <c r="I183" s="22">
        <v>10</v>
      </c>
      <c r="J183" s="22">
        <f>I183*H183/100</f>
        <v>4902.0690000000004</v>
      </c>
      <c r="K183" s="22"/>
      <c r="L183" s="12">
        <f>K183*F183/100</f>
        <v>0</v>
      </c>
      <c r="M183" s="22"/>
      <c r="N183" s="12">
        <f>M183*F183/100</f>
        <v>0</v>
      </c>
      <c r="O183" s="12"/>
      <c r="P183" s="12">
        <f>F183*O183/100</f>
        <v>0</v>
      </c>
      <c r="Q183" s="22"/>
      <c r="R183" s="22">
        <f>Q183*F183/100</f>
        <v>0</v>
      </c>
      <c r="S183" s="22">
        <f>H183+J183+L183+N183+P183+R183</f>
        <v>53922.759000000005</v>
      </c>
      <c r="T183" s="236">
        <v>1</v>
      </c>
      <c r="U183" s="12">
        <f>S183*T183</f>
        <v>53922.759000000005</v>
      </c>
      <c r="V183" s="210">
        <v>1.71</v>
      </c>
      <c r="W183" s="211">
        <f>H183*V183</f>
        <v>83825.3799</v>
      </c>
      <c r="X183" s="170">
        <f>(W183*1.1+(L183+N183+P183+R183))*T183</f>
        <v>92207.917890000012</v>
      </c>
    </row>
    <row r="184" spans="1:24">
      <c r="A184" s="33"/>
      <c r="B184" s="107" t="s">
        <v>34</v>
      </c>
      <c r="C184" s="33"/>
      <c r="D184" s="19"/>
      <c r="E184" s="13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4">
        <f>SUM(T181:T183)</f>
        <v>2.5</v>
      </c>
      <c r="U184" s="84">
        <f t="shared" ref="U184:X184" si="65">SUM(U181:U183)</f>
        <v>143274.91200000001</v>
      </c>
      <c r="V184" s="84"/>
      <c r="W184" s="94"/>
      <c r="X184" s="94">
        <f t="shared" si="65"/>
        <v>245000.09952000002</v>
      </c>
    </row>
    <row r="185" spans="1:24">
      <c r="A185" s="122"/>
      <c r="B185" s="177"/>
      <c r="C185" s="397" t="s">
        <v>115</v>
      </c>
      <c r="D185" s="397"/>
      <c r="E185" s="397"/>
      <c r="F185" s="397"/>
      <c r="G185" s="397"/>
      <c r="H185" s="397"/>
      <c r="I185" s="397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367"/>
      <c r="U185" s="97"/>
      <c r="V185" s="21"/>
      <c r="W185" s="368"/>
      <c r="X185" s="21"/>
    </row>
    <row r="186" spans="1:24" ht="31.2">
      <c r="A186" s="33">
        <v>1</v>
      </c>
      <c r="B186" s="57" t="s">
        <v>210</v>
      </c>
      <c r="C186" s="83" t="s">
        <v>211</v>
      </c>
      <c r="D186" s="33" t="s">
        <v>232</v>
      </c>
      <c r="E186" s="33"/>
      <c r="F186" s="17">
        <v>17697</v>
      </c>
      <c r="G186" s="17">
        <v>4.83</v>
      </c>
      <c r="H186" s="22">
        <f>F186*G186</f>
        <v>85476.51</v>
      </c>
      <c r="I186" s="22">
        <v>10</v>
      </c>
      <c r="J186" s="22">
        <f>I186*H186/100</f>
        <v>8547.6509999999998</v>
      </c>
      <c r="K186" s="22"/>
      <c r="L186" s="12">
        <f>K186*F186/100</f>
        <v>0</v>
      </c>
      <c r="M186" s="22"/>
      <c r="N186" s="12">
        <f>M186*F186/100</f>
        <v>0</v>
      </c>
      <c r="O186" s="12"/>
      <c r="P186" s="12">
        <f>F186*O186/100</f>
        <v>0</v>
      </c>
      <c r="Q186" s="22"/>
      <c r="R186" s="22">
        <f>Q186*F186/100</f>
        <v>0</v>
      </c>
      <c r="S186" s="22">
        <f>H186+J186+L186+N186+P186+R186</f>
        <v>94024.160999999993</v>
      </c>
      <c r="T186" s="236">
        <v>1</v>
      </c>
      <c r="U186" s="12">
        <f>S186*T186</f>
        <v>94024.160999999993</v>
      </c>
      <c r="V186" s="210">
        <v>1.71</v>
      </c>
      <c r="W186" s="211">
        <f>H186*V186</f>
        <v>146164.8321</v>
      </c>
      <c r="X186" s="170">
        <f>(W186*1.1+(L186+N186+P186+R186))*T186</f>
        <v>160781.31531000001</v>
      </c>
    </row>
    <row r="187" spans="1:24" ht="21">
      <c r="A187" s="33">
        <v>2</v>
      </c>
      <c r="B187" s="49" t="s">
        <v>212</v>
      </c>
      <c r="C187" s="83">
        <v>4</v>
      </c>
      <c r="D187" s="83"/>
      <c r="E187" s="33"/>
      <c r="F187" s="17">
        <v>17697</v>
      </c>
      <c r="G187" s="17">
        <v>2.89</v>
      </c>
      <c r="H187" s="22">
        <f>F187*G187</f>
        <v>51144.33</v>
      </c>
      <c r="I187" s="22">
        <v>10</v>
      </c>
      <c r="J187" s="22">
        <f>I187*H187/100</f>
        <v>5114.4330000000009</v>
      </c>
      <c r="K187" s="22"/>
      <c r="L187" s="12">
        <f>K187*F187/100</f>
        <v>0</v>
      </c>
      <c r="M187" s="22"/>
      <c r="N187" s="12">
        <f>M187*F187/100</f>
        <v>0</v>
      </c>
      <c r="O187" s="12">
        <v>35</v>
      </c>
      <c r="P187" s="12">
        <f>F187*O187/100</f>
        <v>6193.95</v>
      </c>
      <c r="Q187" s="22"/>
      <c r="R187" s="22">
        <f>Q187*F187/100</f>
        <v>0</v>
      </c>
      <c r="S187" s="22">
        <f>H187+J187+L187+N187+P187+R187</f>
        <v>62452.713000000003</v>
      </c>
      <c r="T187" s="236">
        <v>2</v>
      </c>
      <c r="U187" s="12">
        <f>S187*T187</f>
        <v>124905.42600000001</v>
      </c>
      <c r="V187" s="210">
        <v>1.71</v>
      </c>
      <c r="W187" s="211">
        <f>H187*V187</f>
        <v>87456.804300000003</v>
      </c>
      <c r="X187" s="170">
        <f>(W187*1.1+(L187+N187+P187+R187))*T187</f>
        <v>204792.86946000002</v>
      </c>
    </row>
    <row r="188" spans="1:24">
      <c r="A188" s="33"/>
      <c r="B188" s="107" t="s">
        <v>34</v>
      </c>
      <c r="C188" s="33"/>
      <c r="D188" s="19"/>
      <c r="E188" s="13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84">
        <f>SUM(T186:T187)</f>
        <v>3</v>
      </c>
      <c r="U188" s="94">
        <f>SUM(U186:U187)</f>
        <v>218929.587</v>
      </c>
      <c r="V188" s="19"/>
      <c r="W188" s="375"/>
      <c r="X188" s="94">
        <f>SUM(X186:X187)</f>
        <v>365574.18477000005</v>
      </c>
    </row>
    <row r="190" spans="1:24">
      <c r="B190" s="402" t="s">
        <v>270</v>
      </c>
      <c r="C190" s="197"/>
      <c r="D190" s="198"/>
      <c r="T190" s="84">
        <f>T12+T23+T29+T35+T48+T59+T128+T142+T158+T169+T175+T179+T184+T188</f>
        <v>186.5</v>
      </c>
      <c r="U190" s="94">
        <f>U12+U23+U29+U35+U48+U59+U128+U142+U158+U169+U175+U179+U184+U188</f>
        <v>12841398.897749998</v>
      </c>
      <c r="V190" s="84"/>
      <c r="W190" s="94"/>
      <c r="X190" s="94">
        <f>X12+X23+X29+X35+X48+X59+X128+X142+X158+X169+X175+X179+X184+X188</f>
        <v>21812254.318777502</v>
      </c>
    </row>
    <row r="191" spans="1:24" ht="13.8">
      <c r="S191" s="125"/>
      <c r="T191" s="381"/>
      <c r="U191" s="68"/>
      <c r="X191" s="245"/>
    </row>
    <row r="192" spans="1:24" ht="13.8">
      <c r="S192" s="125"/>
      <c r="T192" s="381"/>
      <c r="U192" s="68"/>
    </row>
    <row r="193" spans="1:26">
      <c r="B193" s="403"/>
      <c r="C193" s="398" t="s">
        <v>267</v>
      </c>
      <c r="D193" s="398"/>
      <c r="E193" s="398"/>
      <c r="F193" s="398"/>
      <c r="G193" s="398"/>
      <c r="H193" s="398"/>
      <c r="T193" s="381"/>
    </row>
    <row r="195" spans="1:26" s="6" customFormat="1">
      <c r="A195" s="97"/>
      <c r="B195" s="103"/>
      <c r="C195" s="399" t="s">
        <v>115</v>
      </c>
      <c r="D195" s="399"/>
      <c r="E195" s="399"/>
      <c r="F195" s="399"/>
      <c r="G195" s="399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367"/>
      <c r="U195" s="97"/>
      <c r="V195" s="21"/>
      <c r="W195" s="368"/>
      <c r="X195" s="21"/>
      <c r="Y195" s="21"/>
      <c r="Z195" s="21"/>
    </row>
    <row r="196" spans="1:26" ht="21">
      <c r="A196" s="33">
        <v>1</v>
      </c>
      <c r="B196" s="57" t="s">
        <v>223</v>
      </c>
      <c r="C196" s="37" t="s">
        <v>36</v>
      </c>
      <c r="D196" s="33" t="s">
        <v>232</v>
      </c>
      <c r="E196" s="33" t="s">
        <v>135</v>
      </c>
      <c r="F196" s="17">
        <v>17697</v>
      </c>
      <c r="G196" s="17">
        <v>5.55</v>
      </c>
      <c r="H196" s="22">
        <f>F196*G196</f>
        <v>98218.349999999991</v>
      </c>
      <c r="I196" s="22">
        <v>10</v>
      </c>
      <c r="J196" s="22">
        <f>I196*H196/100</f>
        <v>9821.8349999999991</v>
      </c>
      <c r="K196" s="22"/>
      <c r="L196" s="12">
        <f>K196*F196/100</f>
        <v>0</v>
      </c>
      <c r="M196" s="22"/>
      <c r="N196" s="12">
        <f>M196*F196/100</f>
        <v>0</v>
      </c>
      <c r="O196" s="12"/>
      <c r="P196" s="12">
        <f>F196*O196/100</f>
        <v>0</v>
      </c>
      <c r="Q196" s="22"/>
      <c r="R196" s="22">
        <f>Q196*F196/100</f>
        <v>0</v>
      </c>
      <c r="S196" s="22">
        <f>H196+J196+L196+N196+P196+R196</f>
        <v>108040.185</v>
      </c>
      <c r="T196" s="236">
        <v>0.25</v>
      </c>
      <c r="U196" s="12">
        <f>S196*T196</f>
        <v>27010.046249999999</v>
      </c>
      <c r="V196" s="18">
        <v>2.34</v>
      </c>
      <c r="W196" s="382"/>
      <c r="X196" s="65">
        <f>(H196*1.63*1.1+M196+O196+Q196)*T196</f>
        <v>44026.375387499997</v>
      </c>
    </row>
    <row r="197" spans="1:26">
      <c r="A197" s="33"/>
      <c r="B197" s="107" t="s">
        <v>34</v>
      </c>
      <c r="C197" s="33"/>
      <c r="D197" s="19"/>
      <c r="E197" s="13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84">
        <f>SUM(T196)</f>
        <v>0.25</v>
      </c>
      <c r="U197" s="94">
        <f>SUM(U196)</f>
        <v>27010.046249999999</v>
      </c>
      <c r="V197" s="19"/>
      <c r="W197" s="375"/>
      <c r="X197" s="246">
        <f>X196</f>
        <v>44026.375387499997</v>
      </c>
    </row>
    <row r="199" spans="1:26">
      <c r="A199" s="328" t="s">
        <v>287</v>
      </c>
      <c r="B199" s="329"/>
      <c r="C199" s="329"/>
      <c r="D199" s="329"/>
      <c r="E199" s="330"/>
      <c r="F199" s="21"/>
      <c r="G199" s="21"/>
      <c r="K199" s="21"/>
      <c r="T199" s="84">
        <f>T197</f>
        <v>0.25</v>
      </c>
      <c r="U199" s="157">
        <f>U197</f>
        <v>27010.046249999999</v>
      </c>
      <c r="V199" s="19"/>
      <c r="W199" s="375"/>
      <c r="X199" s="247">
        <f>X197</f>
        <v>44026.375387499997</v>
      </c>
      <c r="Y199" s="214"/>
    </row>
    <row r="200" spans="1:26" ht="13.8">
      <c r="S200" s="125"/>
      <c r="U200" s="68"/>
      <c r="X200" s="207"/>
    </row>
    <row r="201" spans="1:26" s="13" customFormat="1">
      <c r="A201" s="10"/>
      <c r="B201" s="52"/>
      <c r="C201" s="10"/>
      <c r="E201" s="101"/>
      <c r="T201" s="364"/>
      <c r="U201" s="10"/>
      <c r="W201" s="214"/>
    </row>
    <row r="202" spans="1:26" ht="13.8">
      <c r="S202" s="125"/>
      <c r="U202" s="221"/>
    </row>
    <row r="203" spans="1:26" s="168" customFormat="1" ht="11.4">
      <c r="A203" s="87"/>
      <c r="B203" s="52"/>
      <c r="C203" s="87"/>
      <c r="D203" s="110"/>
      <c r="E203" s="199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1"/>
      <c r="U203" s="111"/>
      <c r="V203" s="110"/>
      <c r="W203" s="383"/>
      <c r="X203" s="110"/>
      <c r="Y203" s="110"/>
      <c r="Z203" s="110"/>
    </row>
    <row r="207" spans="1:26">
      <c r="C207" s="13"/>
      <c r="E207" s="13"/>
    </row>
  </sheetData>
  <mergeCells count="36">
    <mergeCell ref="C7:H7"/>
    <mergeCell ref="C13:I13"/>
    <mergeCell ref="C24:H24"/>
    <mergeCell ref="C30:J30"/>
    <mergeCell ref="C38:I38"/>
    <mergeCell ref="A199:E199"/>
    <mergeCell ref="C50:O50"/>
    <mergeCell ref="C61:J61"/>
    <mergeCell ref="C130:M130"/>
    <mergeCell ref="C144:S144"/>
    <mergeCell ref="C160:H160"/>
    <mergeCell ref="C170:K170"/>
    <mergeCell ref="C180:H180"/>
    <mergeCell ref="C185:I185"/>
    <mergeCell ref="C193:H193"/>
    <mergeCell ref="C195:G195"/>
    <mergeCell ref="V2:V5"/>
    <mergeCell ref="X2:X5"/>
    <mergeCell ref="H3:H5"/>
    <mergeCell ref="I3:S3"/>
    <mergeCell ref="I4:J4"/>
    <mergeCell ref="K4:L4"/>
    <mergeCell ref="M4:N4"/>
    <mergeCell ref="O4:P4"/>
    <mergeCell ref="Q4:R4"/>
    <mergeCell ref="S4:S5"/>
    <mergeCell ref="F2:F5"/>
    <mergeCell ref="G2:G5"/>
    <mergeCell ref="H2:S2"/>
    <mergeCell ref="T2:T5"/>
    <mergeCell ref="U2:U5"/>
    <mergeCell ref="E2:E5"/>
    <mergeCell ref="A2:A5"/>
    <mergeCell ref="B2:B5"/>
    <mergeCell ref="C2:C5"/>
    <mergeCell ref="D2:D5"/>
  </mergeCells>
  <pageMargins left="0.11811023622047245" right="0" top="0" bottom="0" header="0" footer="0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врачи 2024г</vt:lpstr>
      <vt:lpstr>СМР  2024 </vt:lpstr>
      <vt:lpstr>ММР 2024 </vt:lpstr>
      <vt:lpstr>прочие 2024</vt:lpstr>
    </vt:vector>
  </TitlesOfParts>
  <Company>ЗАО Мединформ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sestraotd</cp:lastModifiedBy>
  <cp:lastPrinted>2024-01-29T11:12:50Z</cp:lastPrinted>
  <dcterms:created xsi:type="dcterms:W3CDTF">2002-11-20T11:19:56Z</dcterms:created>
  <dcterms:modified xsi:type="dcterms:W3CDTF">2024-01-29T11:13:56Z</dcterms:modified>
</cp:coreProperties>
</file>